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LAN" sheetId="1" r:id="rId3"/>
    <sheet state="visible" name="DPPD" sheetId="2" r:id="rId4"/>
    <sheet state="visible" name="Sheet3" sheetId="3" r:id="rId5"/>
  </sheets>
  <definedNames/>
  <calcPr/>
</workbook>
</file>

<file path=xl/sharedStrings.xml><?xml version="1.0" encoding="utf-8"?>
<sst xmlns="http://schemas.openxmlformats.org/spreadsheetml/2006/main" count="418" uniqueCount="175">
  <si>
    <t>MODUL PEDAGOCIC - Nivelul II: 30 de credite ECTS  + 5 credite ECTS aferente examenului de absolvire</t>
  </si>
  <si>
    <t xml:space="preserve">PROGRAM DE STUDII PSIHOPEDAGOGICE </t>
  </si>
  <si>
    <t>PLAN DE ÎNVĂŢĂMÂNT  valabil începând din  anul universitar 2017-2018</t>
  </si>
  <si>
    <t xml:space="preserve">III. NUMĂRUL ORELOR PE SĂPTĂMANĂ </t>
  </si>
  <si>
    <t>UNIVERSITATEA BABEŞ-BOLYAI CLUJ-NAPOCA</t>
  </si>
  <si>
    <t>COD</t>
  </si>
  <si>
    <t>DENUMIREA DISCIPLINELOR</t>
  </si>
  <si>
    <t>Semestrul I</t>
  </si>
  <si>
    <t>Semestrul II</t>
  </si>
  <si>
    <t>FACULTATEA DE LITERE</t>
  </si>
  <si>
    <t>Anul I</t>
  </si>
  <si>
    <t>Anul II</t>
  </si>
  <si>
    <t>Domeniul: Filologie</t>
  </si>
  <si>
    <t>Specializarea/Programul de studiu: ISTORIA IMAGINILOR - ISTORIA IDEILOR</t>
  </si>
  <si>
    <t>Limba de predare: română</t>
  </si>
  <si>
    <r>
      <rPr>
        <rFont val="Times New Roman"/>
        <b/>
        <sz val="10.0"/>
      </rPr>
      <t>IV.EXAMENUL DE DISERTAȚIE</t>
    </r>
    <r>
      <rPr>
        <rFont val="Times New Roman"/>
        <sz val="10.0"/>
      </rPr>
      <t xml:space="preserve"> - perioada iunie-iulie (1 săptămână)
Proba:  Prezentarea şi susţinerea lucrării de disertație - 10 credite
</t>
    </r>
  </si>
  <si>
    <t>Titlul absolventului:  MASTER'S DEGREE</t>
  </si>
  <si>
    <r>
      <rPr/>
      <t xml:space="preserve">Durata studiilor: </t>
    </r>
    <r>
      <rPr>
        <rFont val="Times New Roman"/>
        <b/>
        <sz val="10.0"/>
      </rPr>
      <t>4 semestre</t>
    </r>
  </si>
  <si>
    <t>Credite ECTS</t>
  </si>
  <si>
    <r>
      <rPr/>
      <t xml:space="preserve">Forma de învăţământ: </t>
    </r>
    <r>
      <rPr>
        <rFont val="Times New Roman"/>
        <b/>
        <sz val="10.0"/>
      </rPr>
      <t>cu frecvenţă</t>
    </r>
  </si>
  <si>
    <t>Ore fizice săptămânale</t>
  </si>
  <si>
    <t>Ore alocate studiului</t>
  </si>
  <si>
    <t>Forme de evaluare</t>
  </si>
  <si>
    <t>Felul disciplinei</t>
  </si>
  <si>
    <t>I. CERINŢE PENTRU OBŢINEREA DIPLOMEI DE MASTER</t>
  </si>
  <si>
    <t>V. MODUL DE ALEGERE A DISCIPLINELOR OPŢIONALE</t>
  </si>
  <si>
    <t>120 de credite din care:</t>
  </si>
  <si>
    <t>Sem. 1: Se alege  o disciplină din pachetul: LMX1101</t>
  </si>
  <si>
    <t>C</t>
  </si>
  <si>
    <t>S</t>
  </si>
  <si>
    <r>
      <rPr>
        <rFont val="Times New Roman"/>
        <b/>
        <sz val="10.0"/>
      </rPr>
      <t xml:space="preserve">   99 </t>
    </r>
    <r>
      <rPr>
        <rFont val="Times New Roman"/>
        <sz val="10.0"/>
      </rPr>
      <t>de credite la disciplinele obligatorii;</t>
    </r>
  </si>
  <si>
    <t>LP</t>
  </si>
  <si>
    <t>F</t>
  </si>
  <si>
    <t>I</t>
  </si>
  <si>
    <t>T</t>
  </si>
  <si>
    <t>E</t>
  </si>
  <si>
    <t>VP</t>
  </si>
  <si>
    <t>An I, Semestrul 1</t>
  </si>
  <si>
    <t>Sem. 2: Se alege  o disciplină din pachetul: LMX1201</t>
  </si>
  <si>
    <r>
      <rPr>
        <rFont val="Times New Roman"/>
        <b/>
        <sz val="10.0"/>
      </rPr>
      <t xml:space="preserve">   </t>
    </r>
    <r>
      <rPr>
        <rFont val="Times New Roman"/>
        <sz val="10.0"/>
      </rPr>
      <t xml:space="preserve"> 21 credite la disciplinele opţionale;</t>
    </r>
  </si>
  <si>
    <t>XND 1101</t>
  </si>
  <si>
    <t>Sem. 3: Se alege  o disciplină din pachetul: LMX2101</t>
  </si>
  <si>
    <t>Psihopedagogia adolescenţilor, tinerilor şi adulţilor</t>
  </si>
  <si>
    <t>Şi:</t>
  </si>
  <si>
    <r>
      <rPr>
        <rFont val="Times New Roman"/>
        <b/>
        <sz val="10.0"/>
      </rPr>
      <t xml:space="preserve">10 </t>
    </r>
    <r>
      <rPr>
        <rFont val="Times New Roman"/>
        <sz val="10.0"/>
      </rPr>
      <t>credite la examenul de susținere a disertației</t>
    </r>
  </si>
  <si>
    <t>Pentru a ocupa posturi didactice în învăţământul liceal, postliceal şi universitar, absolvenţii trebuie să posede Certificat de absolvire a Programului se studii psihopedagogice, Nivelul II, a Departamentului pentru pregătirea personalului didactic. Disciplinelor Departamentului li se repartizează 30 de credite (+ 5 credite aferente examenului de absolvire).</t>
  </si>
  <si>
    <t>În contul a cel mult 3 discipline opţionale generale, studentul are dreptul să aleagă 3 discipline de la alte specializări ale facultăţilor din Universitatea „Babeş-Bolyai”.</t>
  </si>
  <si>
    <t>DF</t>
  </si>
  <si>
    <t>XND 1102</t>
  </si>
  <si>
    <t>Proiectarea şi managementul programelor educaţionale</t>
  </si>
  <si>
    <t>II. DESFĂŞURAREA STUDIILOR (în număr de săptămani)</t>
  </si>
  <si>
    <t>An I, Semestrul 2</t>
  </si>
  <si>
    <t>XND 1203</t>
  </si>
  <si>
    <t>Didactica domeniului şi dezvoltăriI în didactica specialităţii (învăţământ liceal, postliceal, universitar)</t>
  </si>
  <si>
    <t>DP</t>
  </si>
  <si>
    <t>XND 1204</t>
  </si>
  <si>
    <t>Disciplină opțională 1</t>
  </si>
  <si>
    <r>
      <rPr>
        <rFont val="Times New Roman"/>
        <b/>
        <sz val="10.0"/>
      </rPr>
      <t>VI.  UNIVERSITĂŢI EUROPENE DE REFERINŢĂ:</t>
    </r>
    <r>
      <rPr>
        <rFont val="Times New Roman"/>
        <sz val="10.0"/>
      </rPr>
      <t xml:space="preserve">
Université de la Sorbonne – Paris 4; 
Université Stendhal – Grenoble 3; 
Universitatea Sapienza – Roma 
</t>
    </r>
  </si>
  <si>
    <t>DO</t>
  </si>
  <si>
    <t>An II, Semestrul 3</t>
  </si>
  <si>
    <t>XND 2305</t>
  </si>
  <si>
    <t>Practică pedagogică (în învăţământul liceal, postliceal şi universitar)</t>
  </si>
  <si>
    <t>Activităţi didactice</t>
  </si>
  <si>
    <t>Sesiune de examene</t>
  </si>
  <si>
    <t>L.P comasate</t>
  </si>
  <si>
    <t>Stagii de practică</t>
  </si>
  <si>
    <t>Vacanţă</t>
  </si>
  <si>
    <t>Sem I</t>
  </si>
  <si>
    <t>Sem II</t>
  </si>
  <si>
    <t>V</t>
  </si>
  <si>
    <t>R</t>
  </si>
  <si>
    <t xml:space="preserve">iarna </t>
  </si>
  <si>
    <t>prim</t>
  </si>
  <si>
    <t>vara</t>
  </si>
  <si>
    <t>XND 2306</t>
  </si>
  <si>
    <t>Disciplină opțională 2</t>
  </si>
  <si>
    <t>An II, Semestrul 4</t>
  </si>
  <si>
    <t>Examen de absolvire: Nivelul II</t>
  </si>
  <si>
    <t xml:space="preserve">TOTAL CREDITE / ORE PE SĂPTĂMÂNĂ / EVALUĂRI </t>
  </si>
  <si>
    <t>VII. TABELUL DISCIPLINELOR</t>
  </si>
  <si>
    <t>DPD</t>
  </si>
  <si>
    <t>DS</t>
  </si>
  <si>
    <t>DC</t>
  </si>
  <si>
    <t>DCOU</t>
  </si>
  <si>
    <t>ANUL I, SEMESTRUL 1</t>
  </si>
  <si>
    <t xml:space="preserve">TOTAL ORE FIZICE / TOTAL ORE ALOCATE STUDIULUI </t>
  </si>
  <si>
    <t>LMR1114</t>
  </si>
  <si>
    <t xml:space="preserve">Naraţiuni şi universuri simbolice </t>
  </si>
  <si>
    <t>LMR1115</t>
  </si>
  <si>
    <t>Istorie şi imaginar</t>
  </si>
  <si>
    <t>LMR1116</t>
  </si>
  <si>
    <t>Imaginarul folcloric</t>
  </si>
  <si>
    <t>DF – Discipline de extensie a pregătirii psihopedagogice fundamentale (obligatorii)</t>
  </si>
  <si>
    <t>DP – Discipline de extensie a pregătirii didactice şi practice de specialitate (obligatorii)</t>
  </si>
  <si>
    <t>LMX1101</t>
  </si>
  <si>
    <t>Modul opţional sau disciplină în limbă străină la alegere din oferta masterală a Facultăţii</t>
  </si>
  <si>
    <t xml:space="preserve">DO - Discipline opţionale </t>
  </si>
  <si>
    <t>TOTAL</t>
  </si>
  <si>
    <t>ANUL I, SEMESTRUL 2</t>
  </si>
  <si>
    <t>LMR1217</t>
  </si>
  <si>
    <t>Imaginarul feminității</t>
  </si>
  <si>
    <t>LMR1218</t>
  </si>
  <si>
    <t>Filosofia și teologia imaginii</t>
  </si>
  <si>
    <t>LMR1219</t>
  </si>
  <si>
    <t>Arhitectură, pictură și sculptură comparată</t>
  </si>
  <si>
    <t>LMX1201</t>
  </si>
  <si>
    <t>ANUL II, SEMESTRUL 3</t>
  </si>
  <si>
    <t>LMR2120</t>
  </si>
  <si>
    <t>De la Război Rece la Contracultură</t>
  </si>
  <si>
    <t>LMR2121</t>
  </si>
  <si>
    <t>Poetica imaginației</t>
  </si>
  <si>
    <t>LMR2122</t>
  </si>
  <si>
    <t>Hermeneutici ale imaginii</t>
  </si>
  <si>
    <t>LMX2101</t>
  </si>
  <si>
    <t>ANUL II, SEMESTRUL 4</t>
  </si>
  <si>
    <t>LMR2223</t>
  </si>
  <si>
    <t>Imagine şi imaginar în filmele de cinematecă</t>
  </si>
  <si>
    <t>LMR2224</t>
  </si>
  <si>
    <t>Creaţia literară, jocurile logice şi critificţiunea</t>
  </si>
  <si>
    <t>LMR2225</t>
  </si>
  <si>
    <t>Dialog interartistic. Relaţia Literatură – Muzică</t>
  </si>
  <si>
    <t>LMR2226</t>
  </si>
  <si>
    <t>Seminar de cercetare</t>
  </si>
  <si>
    <t>DISCIPLINE OPȚIONALE</t>
  </si>
  <si>
    <t>CURS OPȚIONAL 1 (An I, Semestrul 1)</t>
  </si>
  <si>
    <t>LMU1101</t>
  </si>
  <si>
    <t>Româna ca limbă străină (istoric, concepte, strategii, aplicaţii  practice)</t>
  </si>
  <si>
    <t>LMU1104</t>
  </si>
  <si>
    <t>Analiza şi didactica limbajelor specializate (Modul introductiv)</t>
  </si>
  <si>
    <t>LMU1106</t>
  </si>
  <si>
    <t>Genul, noţiune literară proteică</t>
  </si>
  <si>
    <t>LMU1103</t>
  </si>
  <si>
    <t xml:space="preserve">Literatura norvegiană: contacte culturale </t>
  </si>
  <si>
    <t>LMU1102</t>
  </si>
  <si>
    <t>Tehnici de redactare şi editare filologică</t>
  </si>
  <si>
    <t>LMU1105</t>
  </si>
  <si>
    <t>Cultura şi civilizaţia Spaniei – momente semnificative</t>
  </si>
  <si>
    <t>Disciplină în limbă străină la alegere din oferta masterală a Facultăţii</t>
  </si>
  <si>
    <t>CURS OPȚIONAL 2 (An I, Semestrul 2)</t>
  </si>
  <si>
    <t>LMU1201</t>
  </si>
  <si>
    <t>Româna şi obiectivele specifice (limbaj general, limbaje specializate, cultură şi civilizaţie)</t>
  </si>
  <si>
    <t>LMU1204</t>
  </si>
  <si>
    <t>Analiza şi didactica limbajelor specializate  (Engleza pentru ştiinţele exacte )</t>
  </si>
  <si>
    <t>LMU1206</t>
  </si>
  <si>
    <t>Corporalităţi</t>
  </si>
  <si>
    <t>LMU1203</t>
  </si>
  <si>
    <t>Traducere şi interculturalitate (norvegiană, engleză, română)</t>
  </si>
  <si>
    <t>LMU1202</t>
  </si>
  <si>
    <t>LMU1205</t>
  </si>
  <si>
    <t>Aspecte ale culturii şi civilizaţiei ţărilor hispanoamericane</t>
  </si>
  <si>
    <t>CURS OPȚIONAL 3 (An II, Semestrul 3)</t>
  </si>
  <si>
    <t>LMU2101</t>
  </si>
  <si>
    <t>Seminar de cercetare şi producere a materialelor didactice</t>
  </si>
  <si>
    <t>LMU2104</t>
  </si>
  <si>
    <t>Analiza şi didactica limbajelor specializate  (Engleza pentru ştiinţele socio-umane şi pentru drept)</t>
  </si>
  <si>
    <t>LMU2106</t>
  </si>
  <si>
    <t>Discurs şi afect</t>
  </si>
  <si>
    <t>LMU2103</t>
  </si>
  <si>
    <t>Semiotica imaginii - cu ilustrări din cinematografia norvegiană contemporană</t>
  </si>
  <si>
    <t>LMU2102</t>
  </si>
  <si>
    <t>LMU2105</t>
  </si>
  <si>
    <t>Specificitatea limbii spaniole în contextul limbilor romanice</t>
  </si>
  <si>
    <t>TOTAL CREDITE / ORE PE SĂPTĂMÂNĂ / EVALUĂRI / PROCENT DIN TOTAL DISCIPLINE</t>
  </si>
  <si>
    <t xml:space="preserve">Anexă la Planul de Învățământ specializarea / programul de studiu: </t>
  </si>
  <si>
    <t>DISCIPLINE DE PREGĂTIRE FUNDAMENTALĂ (DF)</t>
  </si>
  <si>
    <t>DISCIPLINE DE SPECIALITATE (DS)</t>
  </si>
  <si>
    <t>BILANȚ GENERAL</t>
  </si>
  <si>
    <t>DISCIPLINE</t>
  </si>
  <si>
    <t>ORE ALOCATE STUDIULUI</t>
  </si>
  <si>
    <t>%</t>
  </si>
  <si>
    <t>NR. DE CREDITE</t>
  </si>
  <si>
    <t>AN I</t>
  </si>
  <si>
    <t>AN II</t>
  </si>
  <si>
    <t>OBLIGATORII</t>
  </si>
  <si>
    <t>OPȚIONALE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</si>
</sst>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;\-0;"/>
  </numFmts>
  <fonts count="7">
    <font>
      <sz val="11.0"/>
      <color rgb="FF000000"/>
      <name val="Calibri"/>
    </font>
    <font>
      <b/>
      <sz val="10.0"/>
      <name val="Times New Roman"/>
    </font>
    <font/>
    <font>
      <sz val="10.0"/>
      <color rgb="FF000000"/>
      <name val="Times New Roman"/>
    </font>
    <font>
      <sz val="10.0"/>
      <name val="Times New Roman"/>
    </font>
    <font>
      <b/>
      <sz val="10.0"/>
      <color rgb="FFFF0000"/>
      <name val="Times New Roman"/>
    </font>
    <font>
      <b/>
      <sz val="11.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2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/>
      <top style="thin">
        <color rgb="FF000000"/>
      </top>
      <bottom/>
    </border>
    <border>
      <right/>
      <top style="thin">
        <color rgb="FF000000"/>
      </top>
      <bottom/>
    </border>
    <border>
      <top style="thin">
        <color rgb="FF000000"/>
      </top>
      <bottom/>
    </border>
    <border>
      <top style="thin">
        <color rgb="FF000000"/>
      </top>
    </border>
    <border>
      <left/>
    </border>
    <border>
      <right/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0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4" fillId="2" fontId="4" numFmtId="0" xfId="0" applyAlignment="1" applyBorder="1" applyFont="1">
      <alignment shrinkToFit="0" wrapText="0"/>
    </xf>
    <xf borderId="0" fillId="0" fontId="5" numFmtId="0" xfId="0" applyAlignment="1" applyFont="1">
      <alignment horizontal="left" shrinkToFit="0" vertical="top" wrapText="1"/>
    </xf>
    <xf borderId="5" fillId="2" fontId="1" numFmtId="0" xfId="0" applyAlignment="1" applyBorder="1" applyFont="1">
      <alignment horizontal="center" shrinkToFit="0" vertical="center" wrapText="0"/>
    </xf>
    <xf borderId="6" fillId="0" fontId="2" numFmtId="0" xfId="0" applyBorder="1" applyFont="1"/>
    <xf borderId="1" fillId="2" fontId="1" numFmtId="0" xfId="0" applyAlignment="1" applyBorder="1" applyFont="1">
      <alignment shrinkToFit="0" wrapText="0"/>
    </xf>
    <xf borderId="7" fillId="0" fontId="2" numFmtId="0" xfId="0" applyBorder="1" applyFont="1"/>
    <xf borderId="1" fillId="2" fontId="1" numFmtId="0" xfId="0" applyAlignment="1" applyBorder="1" applyFont="1">
      <alignment horizontal="left" shrinkToFit="0" vertical="center" wrapText="1"/>
    </xf>
    <xf borderId="8" fillId="2" fontId="1" numFmtId="0" xfId="0" applyAlignment="1" applyBorder="1" applyFont="1">
      <alignment horizontal="center" shrinkToFit="0" vertical="center" wrapText="0"/>
    </xf>
    <xf borderId="5" fillId="2" fontId="4" numFmtId="0" xfId="0" applyAlignment="1" applyBorder="1" applyFont="1">
      <alignment horizontal="center" shrinkToFit="0" vertical="center" wrapText="1"/>
    </xf>
    <xf borderId="9" fillId="2" fontId="1" numFmtId="0" xfId="0" applyAlignment="1" applyBorder="1" applyFont="1">
      <alignment horizontal="center" shrinkToFit="0" vertical="center" wrapText="0"/>
    </xf>
    <xf borderId="5" fillId="2" fontId="1" numFmtId="0" xfId="0" applyAlignment="1" applyBorder="1" applyFont="1">
      <alignment horizontal="center" shrinkToFit="0" vertical="center" wrapText="1"/>
    </xf>
    <xf borderId="10" fillId="2" fontId="1" numFmtId="0" xfId="0" applyAlignment="1" applyBorder="1" applyFont="1">
      <alignment horizontal="left" shrinkToFit="0" vertical="center" wrapText="1"/>
    </xf>
    <xf borderId="11" fillId="0" fontId="2" numFmtId="0" xfId="0" applyBorder="1" applyFont="1"/>
    <xf borderId="12" fillId="0" fontId="2" numFmtId="0" xfId="0" applyBorder="1" applyFont="1"/>
    <xf borderId="5" fillId="2" fontId="1" numFmtId="0" xfId="0" applyAlignment="1" applyBorder="1" applyFont="1">
      <alignment horizontal="left" shrinkToFit="0" vertical="center" wrapText="1"/>
    </xf>
    <xf borderId="13" fillId="0" fontId="2" numFmtId="0" xfId="0" applyBorder="1" applyFont="1"/>
    <xf borderId="14" fillId="0" fontId="2" numFmtId="0" xfId="0" applyBorder="1" applyFont="1"/>
    <xf borderId="15" fillId="0" fontId="2" numFmtId="0" xfId="0" applyBorder="1" applyFont="1"/>
    <xf borderId="1" fillId="2" fontId="4" numFmtId="0" xfId="0" applyAlignment="1" applyBorder="1" applyFont="1">
      <alignment horizontal="left" shrinkToFit="0" vertical="center" wrapText="1"/>
    </xf>
    <xf borderId="16" fillId="2" fontId="1" numFmtId="0" xfId="0" applyAlignment="1" applyBorder="1" applyFont="1">
      <alignment horizontal="left" shrinkToFit="0" vertical="center" wrapText="1"/>
    </xf>
    <xf borderId="17" fillId="0" fontId="2" numFmtId="0" xfId="0" applyBorder="1" applyFont="1"/>
    <xf borderId="16" fillId="2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" fillId="2" fontId="4" numFmtId="0" xfId="0" applyAlignment="1" applyBorder="1" applyFont="1">
      <alignment shrinkToFit="0" vertical="center" wrapText="1"/>
    </xf>
    <xf borderId="1" fillId="2" fontId="4" numFmtId="0" xfId="0" applyAlignment="1" applyBorder="1" applyFont="1">
      <alignment shrinkToFit="0" vertical="center" wrapText="0"/>
    </xf>
    <xf borderId="10" fillId="2" fontId="4" numFmtId="0" xfId="0" applyAlignment="1" applyBorder="1" applyFont="1">
      <alignment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22" fillId="0" fontId="2" numFmtId="0" xfId="0" applyBorder="1" applyFont="1"/>
    <xf borderId="8" fillId="2" fontId="1" numFmtId="0" xfId="0" applyAlignment="1" applyBorder="1" applyFont="1">
      <alignment horizontal="center" shrinkToFit="0" vertical="center" wrapText="1"/>
    </xf>
    <xf borderId="4" fillId="2" fontId="4" numFmtId="0" xfId="0" applyAlignment="1" applyBorder="1" applyFont="1">
      <alignment shrinkToFit="0" vertical="center" wrapText="1"/>
    </xf>
    <xf borderId="23" fillId="0" fontId="2" numFmtId="0" xfId="0" applyBorder="1" applyFont="1"/>
    <xf borderId="1" fillId="2" fontId="1" numFmtId="0" xfId="0" applyAlignment="1" applyBorder="1" applyFont="1">
      <alignment shrinkToFit="0" vertical="center" wrapText="0"/>
    </xf>
    <xf borderId="24" fillId="0" fontId="2" numFmtId="0" xfId="0" applyBorder="1" applyFont="1"/>
    <xf borderId="1" fillId="2" fontId="1" numFmtId="0" xfId="0" applyAlignment="1" applyBorder="1" applyFont="1">
      <alignment shrinkToFit="0" vertical="center" wrapText="1"/>
    </xf>
    <xf borderId="25" fillId="0" fontId="2" numFmtId="0" xfId="0" applyBorder="1" applyFont="1"/>
    <xf borderId="26" fillId="0" fontId="2" numFmtId="0" xfId="0" applyBorder="1" applyFont="1"/>
    <xf borderId="27" fillId="2" fontId="1" numFmtId="0" xfId="0" applyAlignment="1" applyBorder="1" applyFont="1">
      <alignment horizontal="center" shrinkToFit="0" vertical="center" wrapText="1"/>
    </xf>
    <xf borderId="27" fillId="2" fontId="4" numFmtId="1" xfId="0" applyAlignment="1" applyBorder="1" applyFont="1" applyNumberFormat="1">
      <alignment horizontal="left" shrinkToFit="0" vertical="center" wrapText="0"/>
    </xf>
    <xf borderId="5" fillId="2" fontId="4" numFmtId="1" xfId="0" applyAlignment="1" applyBorder="1" applyFont="1" applyNumberFormat="1">
      <alignment horizontal="left" shrinkToFit="0" vertical="center" wrapText="0"/>
    </xf>
    <xf borderId="1" fillId="2" fontId="4" numFmtId="0" xfId="0" applyAlignment="1" applyBorder="1" applyFont="1">
      <alignment horizontal="left" shrinkToFit="0" vertical="top" wrapText="1"/>
    </xf>
    <xf borderId="27" fillId="2" fontId="4" numFmtId="1" xfId="0" applyAlignment="1" applyBorder="1" applyFont="1" applyNumberFormat="1">
      <alignment horizontal="center" shrinkToFit="0" vertical="center" wrapText="0"/>
    </xf>
    <xf borderId="10" fillId="2" fontId="4" numFmtId="0" xfId="0" applyAlignment="1" applyBorder="1" applyFont="1">
      <alignment horizontal="left" shrinkToFit="0" vertical="top" wrapText="1"/>
    </xf>
    <xf borderId="27" fillId="2" fontId="4" numFmtId="1" xfId="0" applyAlignment="1" applyBorder="1" applyFont="1" applyNumberFormat="1">
      <alignment horizontal="center" shrinkToFit="0" vertical="center" wrapText="1"/>
    </xf>
    <xf borderId="4" fillId="2" fontId="4" numFmtId="0" xfId="0" applyAlignment="1" applyBorder="1" applyFont="1">
      <alignment horizontal="left" shrinkToFit="0" vertical="top" wrapText="1"/>
    </xf>
    <xf borderId="28" fillId="2" fontId="1" numFmtId="0" xfId="0" applyAlignment="1" applyBorder="1" applyFont="1">
      <alignment shrinkToFit="0" wrapText="0"/>
    </xf>
    <xf borderId="5" fillId="2" fontId="1" numFmtId="1" xfId="0" applyAlignment="1" applyBorder="1" applyFont="1" applyNumberFormat="1">
      <alignment horizontal="center" shrinkToFit="0" vertical="center" wrapText="0"/>
    </xf>
    <xf borderId="5" fillId="2" fontId="4" numFmtId="1" xfId="0" applyAlignment="1" applyBorder="1" applyFont="1" applyNumberFormat="1">
      <alignment horizontal="left" shrinkToFit="0" vertical="center" wrapText="1"/>
    </xf>
    <xf borderId="29" fillId="0" fontId="2" numFmtId="0" xfId="0" applyBorder="1" applyFont="1"/>
    <xf borderId="30" fillId="0" fontId="2" numFmtId="0" xfId="0" applyBorder="1" applyFont="1"/>
    <xf borderId="10" fillId="2" fontId="4" numFmtId="0" xfId="0" applyAlignment="1" applyBorder="1" applyFont="1">
      <alignment shrinkToFit="0" vertical="top" wrapText="1"/>
    </xf>
    <xf borderId="31" fillId="2" fontId="4" numFmtId="0" xfId="0" applyAlignment="1" applyBorder="1" applyFont="1">
      <alignment horizontal="center" shrinkToFit="0" vertical="center" wrapText="0"/>
    </xf>
    <xf borderId="31" fillId="2" fontId="1" numFmtId="0" xfId="0" applyAlignment="1" applyBorder="1" applyFont="1">
      <alignment shrinkToFit="0" wrapText="0"/>
    </xf>
    <xf borderId="27" fillId="2" fontId="4" numFmtId="0" xfId="0" applyAlignment="1" applyBorder="1" applyFont="1">
      <alignment horizontal="center" shrinkToFit="0" vertical="center" wrapText="1"/>
    </xf>
    <xf borderId="27" fillId="2" fontId="4" numFmtId="49" xfId="0" applyAlignment="1" applyBorder="1" applyFont="1" applyNumberFormat="1">
      <alignment horizontal="center" shrinkToFit="0" vertical="center" wrapText="1"/>
    </xf>
    <xf borderId="32" fillId="2" fontId="1" numFmtId="0" xfId="0" applyAlignment="1" applyBorder="1" applyFont="1">
      <alignment shrinkToFit="0" wrapText="0"/>
    </xf>
    <xf borderId="32" fillId="2" fontId="4" numFmtId="0" xfId="0" applyAlignment="1" applyBorder="1" applyFont="1">
      <alignment horizontal="center" shrinkToFit="0" vertical="center" wrapText="1"/>
    </xf>
    <xf borderId="4" fillId="2" fontId="4" numFmtId="0" xfId="0" applyAlignment="1" applyBorder="1" applyFont="1">
      <alignment shrinkToFit="0" vertical="center" wrapText="0"/>
    </xf>
    <xf borderId="27" fillId="2" fontId="4" numFmtId="0" xfId="0" applyAlignment="1" applyBorder="1" applyFont="1">
      <alignment horizontal="center" shrinkToFit="0" vertical="center" wrapText="0"/>
    </xf>
    <xf borderId="1" fillId="2" fontId="6" numFmtId="0" xfId="0" applyAlignment="1" applyBorder="1" applyFont="1">
      <alignment horizontal="center" shrinkToFit="0" vertical="center" wrapText="0"/>
    </xf>
    <xf borderId="27" fillId="2" fontId="1" numFmtId="1" xfId="0" applyAlignment="1" applyBorder="1" applyFont="1" applyNumberFormat="1">
      <alignment horizontal="center" shrinkToFit="0" vertical="center" wrapText="0"/>
    </xf>
    <xf borderId="33" fillId="2" fontId="1" numFmtId="0" xfId="0" applyAlignment="1" applyBorder="1" applyFont="1">
      <alignment horizontal="center" shrinkToFit="0" vertical="center" wrapText="1"/>
    </xf>
    <xf borderId="34" fillId="2" fontId="1" numFmtId="0" xfId="0" applyAlignment="1" applyBorder="1" applyFont="1">
      <alignment horizontal="center" shrinkToFit="0" vertical="center" wrapText="0"/>
    </xf>
    <xf borderId="35" fillId="0" fontId="2" numFmtId="0" xfId="0" applyBorder="1" applyFont="1"/>
    <xf borderId="9" fillId="2" fontId="1" numFmtId="0" xfId="0" applyAlignment="1" applyBorder="1" applyFont="1">
      <alignment horizontal="left" shrinkToFit="0" vertical="center" wrapText="1"/>
    </xf>
    <xf borderId="36" fillId="2" fontId="1" numFmtId="0" xfId="0" applyAlignment="1" applyBorder="1" applyFont="1">
      <alignment horizontal="center" shrinkToFit="0" vertical="center" wrapText="1"/>
    </xf>
    <xf borderId="27" fillId="2" fontId="4" numFmtId="0" xfId="0" applyAlignment="1" applyBorder="1" applyFont="1">
      <alignment horizontal="left" shrinkToFit="0" vertical="center" wrapText="0"/>
    </xf>
    <xf borderId="5" fillId="2" fontId="4" numFmtId="0" xfId="0" applyAlignment="1" applyBorder="1" applyFont="1">
      <alignment horizontal="left" shrinkToFit="0" vertical="center" wrapText="0"/>
    </xf>
    <xf borderId="27" fillId="2" fontId="4" numFmtId="2" xfId="0" applyAlignment="1" applyBorder="1" applyFont="1" applyNumberFormat="1">
      <alignment horizontal="center" shrinkToFit="0" vertical="center" wrapText="0"/>
    </xf>
    <xf borderId="9" fillId="2" fontId="4" numFmtId="2" xfId="0" applyAlignment="1" applyBorder="1" applyFont="1" applyNumberFormat="1">
      <alignment horizontal="center" shrinkToFit="0" vertical="center" wrapText="0"/>
    </xf>
    <xf borderId="1" fillId="2" fontId="4" numFmtId="0" xfId="0" applyAlignment="1" applyBorder="1" applyFont="1">
      <alignment shrinkToFit="0" wrapText="0"/>
    </xf>
    <xf borderId="5" fillId="2" fontId="4" numFmtId="0" xfId="0" applyAlignment="1" applyBorder="1" applyFont="1">
      <alignment horizontal="left" shrinkToFit="0" vertical="center" wrapText="1"/>
    </xf>
    <xf borderId="27" fillId="2" fontId="1" numFmtId="0" xfId="0" applyAlignment="1" applyBorder="1" applyFont="1">
      <alignment horizontal="center" shrinkToFit="0" vertical="center" wrapText="0"/>
    </xf>
    <xf borderId="27" fillId="2" fontId="4" numFmtId="0" xfId="0" applyAlignment="1" applyBorder="1" applyFont="1">
      <alignment horizontal="center" shrinkToFit="0" wrapText="0"/>
    </xf>
    <xf borderId="1" fillId="2" fontId="1" numFmtId="0" xfId="0" applyAlignment="1" applyBorder="1" applyFont="1">
      <alignment horizontal="center" shrinkToFit="0" vertical="center" wrapText="0"/>
    </xf>
    <xf borderId="34" fillId="2" fontId="4" numFmtId="1" xfId="0" applyAlignment="1" applyBorder="1" applyFont="1" applyNumberFormat="1">
      <alignment horizontal="left" shrinkToFit="0" vertical="center" wrapText="0"/>
    </xf>
    <xf borderId="37" fillId="2" fontId="4" numFmtId="1" xfId="0" applyAlignment="1" applyBorder="1" applyFont="1" applyNumberFormat="1">
      <alignment horizontal="left" shrinkToFit="0" vertical="center" wrapText="1"/>
    </xf>
    <xf borderId="38" fillId="0" fontId="2" numFmtId="0" xfId="0" applyBorder="1" applyFont="1"/>
    <xf borderId="34" fillId="2" fontId="4" numFmtId="1" xfId="0" applyAlignment="1" applyBorder="1" applyFont="1" applyNumberFormat="1">
      <alignment horizontal="center" shrinkToFit="0" vertical="center" wrapText="0"/>
    </xf>
    <xf borderId="34" fillId="2" fontId="4" numFmtId="1" xfId="0" applyAlignment="1" applyBorder="1" applyFont="1" applyNumberFormat="1">
      <alignment horizontal="center" shrinkToFit="0" vertical="center" wrapText="1"/>
    </xf>
    <xf borderId="34" fillId="2" fontId="4" numFmtId="0" xfId="0" applyAlignment="1" applyBorder="1" applyFont="1">
      <alignment horizontal="center" shrinkToFit="0" vertical="center" wrapText="0"/>
    </xf>
    <xf borderId="39" fillId="2" fontId="4" numFmtId="1" xfId="0" applyAlignment="1" applyBorder="1" applyFont="1" applyNumberFormat="1">
      <alignment horizontal="left" shrinkToFit="0" vertical="center" wrapText="0"/>
    </xf>
    <xf borderId="32" fillId="2" fontId="4" numFmtId="1" xfId="0" applyAlignment="1" applyBorder="1" applyFont="1" applyNumberFormat="1">
      <alignment horizontal="left" shrinkToFit="0" vertical="center" wrapText="0"/>
    </xf>
    <xf borderId="40" fillId="2" fontId="4" numFmtId="1" xfId="0" applyAlignment="1" applyBorder="1" applyFont="1" applyNumberFormat="1">
      <alignment horizontal="left" shrinkToFit="0" vertical="center" wrapText="0"/>
    </xf>
    <xf borderId="41" fillId="0" fontId="2" numFmtId="0" xfId="0" applyBorder="1" applyFont="1"/>
    <xf borderId="5" fillId="2" fontId="1" numFmtId="1" xfId="0" applyAlignment="1" applyBorder="1" applyFont="1" applyNumberFormat="1">
      <alignment horizontal="center" shrinkToFit="0" wrapText="0"/>
    </xf>
    <xf borderId="4" fillId="2" fontId="1" numFmtId="0" xfId="0" applyAlignment="1" applyBorder="1" applyFont="1">
      <alignment horizontal="left" shrinkToFit="0" vertical="center" wrapText="1"/>
    </xf>
    <xf borderId="4" fillId="2" fontId="1" numFmtId="1" xfId="0" applyAlignment="1" applyBorder="1" applyFont="1" applyNumberFormat="1">
      <alignment horizontal="center" shrinkToFit="0" vertical="center" wrapText="0"/>
    </xf>
    <xf borderId="4" fillId="2" fontId="1" numFmtId="1" xfId="0" applyAlignment="1" applyBorder="1" applyFont="1" applyNumberFormat="1">
      <alignment horizontal="center" shrinkToFit="0" wrapText="0"/>
    </xf>
    <xf borderId="4" fillId="2" fontId="4" numFmtId="2" xfId="0" applyAlignment="1" applyBorder="1" applyFont="1" applyNumberFormat="1">
      <alignment horizontal="center" shrinkToFit="0" vertical="center" wrapText="0"/>
    </xf>
    <xf borderId="4" fillId="2" fontId="4" numFmtId="0" xfId="0" applyAlignment="1" applyBorder="1" applyFont="1">
      <alignment horizontal="center" shrinkToFit="0" vertical="center" wrapText="0"/>
    </xf>
    <xf borderId="28" fillId="2" fontId="1" numFmtId="0" xfId="0" applyAlignment="1" applyBorder="1" applyFont="1">
      <alignment horizontal="center" shrinkToFit="0" vertical="center" wrapText="0"/>
    </xf>
    <xf borderId="27" fillId="2" fontId="4" numFmtId="164" xfId="0" applyAlignment="1" applyBorder="1" applyFont="1" applyNumberFormat="1">
      <alignment horizontal="center" shrinkToFit="0" vertical="center" wrapText="0"/>
    </xf>
    <xf borderId="28" fillId="2" fontId="1" numFmtId="0" xfId="0" applyAlignment="1" applyBorder="1" applyFont="1">
      <alignment horizontal="center" shrinkToFit="0" wrapText="0"/>
    </xf>
    <xf borderId="9" fillId="2" fontId="1" numFmtId="0" xfId="0" applyAlignment="1" applyBorder="1" applyFont="1">
      <alignment horizontal="center" shrinkToFit="0" vertical="center" wrapText="1"/>
    </xf>
    <xf borderId="5" fillId="2" fontId="4" numFmtId="1" xfId="0" applyAlignment="1" applyBorder="1" applyFont="1" applyNumberFormat="1">
      <alignment horizontal="center" shrinkToFit="0" vertical="center" wrapText="1"/>
    </xf>
    <xf borderId="5" fillId="2" fontId="4" numFmtId="1" xfId="0" applyAlignment="1" applyBorder="1" applyFont="1" applyNumberFormat="1">
      <alignment horizontal="center" shrinkToFit="0" vertical="center" wrapText="0"/>
    </xf>
    <xf borderId="5" fillId="2" fontId="4" numFmtId="1" xfId="0" applyAlignment="1" applyBorder="1" applyFont="1" applyNumberFormat="1">
      <alignment horizontal="center" shrinkToFit="0" wrapText="0"/>
    </xf>
    <xf borderId="5" fillId="2" fontId="4" numFmtId="9" xfId="0" applyAlignment="1" applyBorder="1" applyFont="1" applyNumberFormat="1">
      <alignment horizontal="center" shrinkToFit="0" wrapText="0"/>
    </xf>
    <xf borderId="5" fillId="2" fontId="1" numFmtId="1" xfId="0" applyAlignment="1" applyBorder="1" applyFont="1" applyNumberFormat="1">
      <alignment horizontal="center" shrinkToFit="0" vertical="center" wrapText="1"/>
    </xf>
    <xf borderId="5" fillId="2" fontId="1" numFmtId="9" xfId="0" applyAlignment="1" applyBorder="1" applyFont="1" applyNumberFormat="1">
      <alignment horizontal="center" shrinkToFit="0" vertical="center" wrapText="0"/>
    </xf>
    <xf borderId="0" fillId="0" fontId="0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29"/>
    <col customWidth="1" min="2" max="2" width="7.14"/>
    <col customWidth="1" min="3" max="3" width="7.29"/>
    <col customWidth="1" min="4" max="5" width="4.71"/>
    <col customWidth="1" min="6" max="6" width="4.57"/>
    <col customWidth="1" min="7" max="7" width="8.14"/>
    <col customWidth="1" min="8" max="8" width="8.29"/>
    <col customWidth="1" min="9" max="9" width="5.86"/>
    <col customWidth="1" min="10" max="10" width="7.29"/>
    <col customWidth="1" min="11" max="11" width="5.71"/>
    <col customWidth="1" min="12" max="12" width="6.14"/>
    <col customWidth="1" min="13" max="13" width="5.57"/>
    <col customWidth="1" min="14" max="18" width="6.0"/>
    <col customWidth="1" min="19" max="19" width="6.14"/>
    <col customWidth="1" min="20" max="20" width="9.29"/>
    <col customWidth="1" min="21" max="30" width="9.14"/>
  </cols>
  <sheetData>
    <row r="1" ht="15.75" customHeight="1">
      <c r="A1" s="1" t="s">
        <v>2</v>
      </c>
      <c r="B1" s="2"/>
      <c r="C1" s="2"/>
      <c r="D1" s="2"/>
      <c r="E1" s="2"/>
      <c r="F1" s="2"/>
      <c r="G1" s="2"/>
      <c r="H1" s="2"/>
      <c r="I1" s="2"/>
      <c r="J1" s="2"/>
      <c r="K1" s="3"/>
      <c r="L1" s="6"/>
      <c r="M1" s="10" t="s">
        <v>3</v>
      </c>
      <c r="N1" s="2"/>
      <c r="O1" s="2"/>
      <c r="P1" s="2"/>
      <c r="Q1" s="2"/>
      <c r="R1" s="2"/>
      <c r="S1" s="2"/>
      <c r="T1" s="3"/>
      <c r="U1" s="5"/>
      <c r="V1" s="5"/>
      <c r="W1" s="5"/>
      <c r="X1" s="5"/>
      <c r="Y1" s="5"/>
      <c r="Z1" s="5"/>
      <c r="AA1" s="5"/>
      <c r="AB1" s="5"/>
      <c r="AC1" s="5"/>
      <c r="AD1" s="5"/>
    </row>
    <row r="2" ht="6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6"/>
      <c r="M2" s="6"/>
      <c r="N2" s="6"/>
      <c r="O2" s="6"/>
      <c r="P2" s="6"/>
      <c r="Q2" s="6"/>
      <c r="R2" s="6"/>
      <c r="S2" s="6"/>
      <c r="T2" s="6"/>
      <c r="U2" s="5"/>
      <c r="V2" s="5"/>
      <c r="W2" s="5"/>
      <c r="X2" s="5"/>
      <c r="Y2" s="5"/>
      <c r="Z2" s="5"/>
      <c r="AA2" s="5"/>
      <c r="AB2" s="5"/>
      <c r="AC2" s="5"/>
      <c r="AD2" s="5"/>
    </row>
    <row r="3" ht="30.0" customHeight="1">
      <c r="A3" s="12" t="s">
        <v>4</v>
      </c>
      <c r="B3" s="2"/>
      <c r="C3" s="2"/>
      <c r="D3" s="2"/>
      <c r="E3" s="2"/>
      <c r="F3" s="2"/>
      <c r="G3" s="2"/>
      <c r="H3" s="2"/>
      <c r="I3" s="2"/>
      <c r="J3" s="2"/>
      <c r="K3" s="3"/>
      <c r="L3" s="6"/>
      <c r="M3" s="14"/>
      <c r="N3" s="11"/>
      <c r="O3" s="16" t="s">
        <v>7</v>
      </c>
      <c r="P3" s="9"/>
      <c r="Q3" s="11"/>
      <c r="R3" s="16" t="s">
        <v>8</v>
      </c>
      <c r="S3" s="9"/>
      <c r="T3" s="11"/>
      <c r="U3" s="5"/>
      <c r="V3" s="5"/>
      <c r="W3" s="5"/>
      <c r="X3" s="5"/>
      <c r="Y3" s="5"/>
      <c r="Z3" s="5"/>
      <c r="AA3" s="5"/>
      <c r="AB3" s="5"/>
      <c r="AC3" s="5"/>
      <c r="AD3" s="5"/>
    </row>
    <row r="4" ht="17.25" customHeight="1">
      <c r="A4" s="17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9"/>
      <c r="L4" s="6"/>
      <c r="M4" s="20" t="s">
        <v>10</v>
      </c>
      <c r="N4" s="11"/>
      <c r="O4" s="14">
        <f>N44</f>
        <v>14</v>
      </c>
      <c r="P4" s="9"/>
      <c r="Q4" s="11"/>
      <c r="R4" s="14">
        <f>N53</f>
        <v>14</v>
      </c>
      <c r="S4" s="9"/>
      <c r="T4" s="11"/>
      <c r="U4" s="5"/>
      <c r="V4" s="5"/>
      <c r="W4" s="5"/>
      <c r="X4" s="5"/>
      <c r="Y4" s="5"/>
      <c r="Z4" s="5"/>
      <c r="AA4" s="5"/>
      <c r="AB4" s="5"/>
      <c r="AC4" s="5"/>
      <c r="AD4" s="5"/>
    </row>
    <row r="5" ht="16.5" customHeight="1">
      <c r="A5" s="21"/>
      <c r="B5" s="22"/>
      <c r="C5" s="22"/>
      <c r="D5" s="22"/>
      <c r="E5" s="22"/>
      <c r="F5" s="22"/>
      <c r="G5" s="22"/>
      <c r="H5" s="22"/>
      <c r="I5" s="22"/>
      <c r="J5" s="22"/>
      <c r="K5" s="23"/>
      <c r="L5" s="6"/>
      <c r="M5" s="20" t="s">
        <v>11</v>
      </c>
      <c r="N5" s="11"/>
      <c r="O5" s="14">
        <f>N64</f>
        <v>14</v>
      </c>
      <c r="P5" s="9"/>
      <c r="Q5" s="11"/>
      <c r="R5" s="14">
        <f>N73</f>
        <v>14</v>
      </c>
      <c r="S5" s="9"/>
      <c r="T5" s="11"/>
      <c r="U5" s="5"/>
      <c r="V5" s="5"/>
      <c r="W5" s="5"/>
      <c r="X5" s="5"/>
      <c r="Y5" s="5"/>
      <c r="Z5" s="5"/>
      <c r="AA5" s="5"/>
      <c r="AB5" s="5"/>
      <c r="AC5" s="5"/>
      <c r="AD5" s="5"/>
    </row>
    <row r="6" ht="15.0" customHeight="1">
      <c r="A6" s="24" t="s">
        <v>12</v>
      </c>
      <c r="B6" s="2"/>
      <c r="C6" s="2"/>
      <c r="D6" s="2"/>
      <c r="E6" s="2"/>
      <c r="F6" s="2"/>
      <c r="G6" s="2"/>
      <c r="H6" s="2"/>
      <c r="I6" s="2"/>
      <c r="J6" s="2"/>
      <c r="K6" s="3"/>
      <c r="L6" s="6"/>
      <c r="M6" s="25"/>
      <c r="N6" s="26"/>
      <c r="O6" s="27"/>
      <c r="P6" s="28"/>
      <c r="Q6" s="26"/>
      <c r="R6" s="27"/>
      <c r="S6" s="28"/>
      <c r="T6" s="26"/>
      <c r="U6" s="5"/>
      <c r="V6" s="5"/>
      <c r="W6" s="5"/>
      <c r="X6" s="5"/>
      <c r="Y6" s="5"/>
      <c r="Z6" s="5"/>
      <c r="AA6" s="5"/>
      <c r="AB6" s="5"/>
      <c r="AC6" s="5"/>
      <c r="AD6" s="5"/>
    </row>
    <row r="7" ht="18.0" customHeight="1">
      <c r="A7" s="29" t="s">
        <v>13</v>
      </c>
      <c r="B7" s="2"/>
      <c r="C7" s="2"/>
      <c r="D7" s="2"/>
      <c r="E7" s="2"/>
      <c r="F7" s="2"/>
      <c r="G7" s="2"/>
      <c r="H7" s="2"/>
      <c r="I7" s="2"/>
      <c r="J7" s="2"/>
      <c r="K7" s="3"/>
      <c r="L7" s="6"/>
      <c r="M7" s="6"/>
      <c r="N7" s="6"/>
      <c r="O7" s="6"/>
      <c r="P7" s="6"/>
      <c r="Q7" s="6"/>
      <c r="R7" s="6"/>
      <c r="S7" s="6"/>
      <c r="T7" s="6"/>
      <c r="U7" s="5"/>
      <c r="V7" s="5"/>
      <c r="W7" s="5"/>
      <c r="X7" s="5"/>
      <c r="Y7" s="5"/>
      <c r="Z7" s="5"/>
      <c r="AA7" s="5"/>
      <c r="AB7" s="5"/>
      <c r="AC7" s="5"/>
      <c r="AD7" s="5"/>
    </row>
    <row r="8" ht="18.75" customHeight="1">
      <c r="A8" s="30" t="s">
        <v>14</v>
      </c>
      <c r="B8" s="2"/>
      <c r="C8" s="2"/>
      <c r="D8" s="2"/>
      <c r="E8" s="2"/>
      <c r="F8" s="2"/>
      <c r="G8" s="2"/>
      <c r="H8" s="2"/>
      <c r="I8" s="2"/>
      <c r="J8" s="2"/>
      <c r="K8" s="3"/>
      <c r="L8" s="6"/>
      <c r="M8" s="31" t="s">
        <v>15</v>
      </c>
      <c r="N8" s="18"/>
      <c r="O8" s="18"/>
      <c r="P8" s="18"/>
      <c r="Q8" s="18"/>
      <c r="R8" s="18"/>
      <c r="S8" s="18"/>
      <c r="T8" s="19"/>
      <c r="U8" s="5"/>
      <c r="V8" s="5"/>
      <c r="W8" s="5"/>
      <c r="X8" s="5"/>
      <c r="Y8" s="5"/>
      <c r="Z8" s="5"/>
      <c r="AA8" s="5"/>
      <c r="AB8" s="5"/>
      <c r="AC8" s="5"/>
      <c r="AD8" s="5"/>
    </row>
    <row r="9" ht="15.0" customHeight="1">
      <c r="A9" s="30" t="s">
        <v>16</v>
      </c>
      <c r="B9" s="2"/>
      <c r="C9" s="2"/>
      <c r="D9" s="2"/>
      <c r="E9" s="2"/>
      <c r="F9" s="2"/>
      <c r="G9" s="2"/>
      <c r="H9" s="2"/>
      <c r="I9" s="2"/>
      <c r="J9" s="2"/>
      <c r="K9" s="3"/>
      <c r="L9" s="6"/>
      <c r="M9" s="33"/>
      <c r="T9" s="34"/>
      <c r="U9" s="5"/>
      <c r="V9" s="5"/>
      <c r="W9" s="5"/>
      <c r="X9" s="5"/>
      <c r="Y9" s="5"/>
      <c r="Z9" s="5"/>
      <c r="AA9" s="5"/>
      <c r="AB9" s="5"/>
      <c r="AC9" s="5"/>
      <c r="AD9" s="5"/>
    </row>
    <row r="10" ht="16.5" customHeight="1">
      <c r="A10" s="30" t="s">
        <v>17</v>
      </c>
      <c r="B10" s="2"/>
      <c r="C10" s="2"/>
      <c r="D10" s="2"/>
      <c r="E10" s="2"/>
      <c r="F10" s="2"/>
      <c r="G10" s="2"/>
      <c r="H10" s="2"/>
      <c r="I10" s="2"/>
      <c r="J10" s="2"/>
      <c r="K10" s="3"/>
      <c r="L10" s="6"/>
      <c r="M10" s="33"/>
      <c r="T10" s="34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ht="12.75" customHeight="1">
      <c r="A11" s="30" t="s">
        <v>19</v>
      </c>
      <c r="B11" s="2"/>
      <c r="C11" s="2"/>
      <c r="D11" s="2"/>
      <c r="E11" s="2"/>
      <c r="F11" s="2"/>
      <c r="G11" s="2"/>
      <c r="H11" s="2"/>
      <c r="I11" s="2"/>
      <c r="J11" s="2"/>
      <c r="K11" s="3"/>
      <c r="L11" s="6"/>
      <c r="M11" s="21"/>
      <c r="N11" s="22"/>
      <c r="O11" s="22"/>
      <c r="P11" s="22"/>
      <c r="Q11" s="22"/>
      <c r="R11" s="22"/>
      <c r="S11" s="22"/>
      <c r="T11" s="23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ht="10.5" customHeight="1">
      <c r="A12" s="30"/>
      <c r="B12" s="2"/>
      <c r="C12" s="2"/>
      <c r="D12" s="2"/>
      <c r="E12" s="2"/>
      <c r="F12" s="2"/>
      <c r="G12" s="2"/>
      <c r="H12" s="2"/>
      <c r="I12" s="2"/>
      <c r="J12" s="2"/>
      <c r="K12" s="3"/>
      <c r="L12" s="6"/>
      <c r="M12" s="37"/>
      <c r="N12" s="37"/>
      <c r="O12" s="37"/>
      <c r="P12" s="37"/>
      <c r="Q12" s="37"/>
      <c r="R12" s="37"/>
      <c r="S12" s="6"/>
      <c r="T12" s="6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ht="12.75" customHeight="1">
      <c r="A13" s="39" t="s">
        <v>24</v>
      </c>
      <c r="B13" s="2"/>
      <c r="C13" s="2"/>
      <c r="D13" s="2"/>
      <c r="E13" s="2"/>
      <c r="F13" s="2"/>
      <c r="G13" s="2"/>
      <c r="H13" s="2"/>
      <c r="I13" s="2"/>
      <c r="J13" s="2"/>
      <c r="K13" s="3"/>
      <c r="L13" s="6"/>
      <c r="M13" s="41" t="s">
        <v>25</v>
      </c>
      <c r="N13" s="2"/>
      <c r="O13" s="2"/>
      <c r="P13" s="2"/>
      <c r="Q13" s="2"/>
      <c r="R13" s="2"/>
      <c r="S13" s="2"/>
      <c r="T13" s="3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ht="12.75" customHeight="1">
      <c r="A14" s="39" t="s">
        <v>26</v>
      </c>
      <c r="B14" s="2"/>
      <c r="C14" s="2"/>
      <c r="D14" s="2"/>
      <c r="E14" s="2"/>
      <c r="F14" s="2"/>
      <c r="G14" s="2"/>
      <c r="H14" s="2"/>
      <c r="I14" s="2"/>
      <c r="J14" s="2"/>
      <c r="K14" s="3"/>
      <c r="L14" s="6"/>
      <c r="M14" s="29" t="s">
        <v>27</v>
      </c>
      <c r="N14" s="2"/>
      <c r="O14" s="2"/>
      <c r="P14" s="2"/>
      <c r="Q14" s="2"/>
      <c r="R14" s="2"/>
      <c r="S14" s="2"/>
      <c r="T14" s="3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ht="12.75" customHeight="1">
      <c r="A15" s="30" t="s">
        <v>30</v>
      </c>
      <c r="B15" s="2"/>
      <c r="C15" s="2"/>
      <c r="D15" s="2"/>
      <c r="E15" s="2"/>
      <c r="F15" s="2"/>
      <c r="G15" s="2"/>
      <c r="H15" s="2"/>
      <c r="I15" s="2"/>
      <c r="J15" s="2"/>
      <c r="K15" s="3"/>
      <c r="L15" s="6"/>
      <c r="M15" s="29" t="s">
        <v>38</v>
      </c>
      <c r="N15" s="2"/>
      <c r="O15" s="2"/>
      <c r="P15" s="2"/>
      <c r="Q15" s="2"/>
      <c r="R15" s="2"/>
      <c r="S15" s="2"/>
      <c r="T15" s="3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ht="12.75" customHeight="1">
      <c r="A16" s="30" t="s">
        <v>39</v>
      </c>
      <c r="B16" s="2"/>
      <c r="C16" s="2"/>
      <c r="D16" s="2"/>
      <c r="E16" s="2"/>
      <c r="F16" s="2"/>
      <c r="G16" s="2"/>
      <c r="H16" s="2"/>
      <c r="I16" s="2"/>
      <c r="J16" s="2"/>
      <c r="K16" s="3"/>
      <c r="L16" s="6"/>
      <c r="M16" s="29" t="s">
        <v>41</v>
      </c>
      <c r="N16" s="2"/>
      <c r="O16" s="2"/>
      <c r="P16" s="2"/>
      <c r="Q16" s="2"/>
      <c r="R16" s="2"/>
      <c r="S16" s="2"/>
      <c r="T16" s="3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ht="12.75" customHeight="1">
      <c r="A17" s="30" t="s">
        <v>43</v>
      </c>
      <c r="B17" s="2"/>
      <c r="C17" s="2"/>
      <c r="D17" s="2"/>
      <c r="E17" s="2"/>
      <c r="F17" s="2"/>
      <c r="G17" s="2"/>
      <c r="H17" s="2"/>
      <c r="I17" s="2"/>
      <c r="J17" s="2"/>
      <c r="K17" s="3"/>
      <c r="L17" s="6"/>
      <c r="M17" s="47"/>
      <c r="N17" s="2"/>
      <c r="O17" s="2"/>
      <c r="P17" s="2"/>
      <c r="Q17" s="2"/>
      <c r="R17" s="2"/>
      <c r="S17" s="2"/>
      <c r="T17" s="3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ht="14.25" customHeight="1">
      <c r="A18" s="30" t="s">
        <v>44</v>
      </c>
      <c r="B18" s="2"/>
      <c r="C18" s="2"/>
      <c r="D18" s="2"/>
      <c r="E18" s="2"/>
      <c r="F18" s="2"/>
      <c r="G18" s="2"/>
      <c r="H18" s="2"/>
      <c r="I18" s="2"/>
      <c r="J18" s="2"/>
      <c r="K18" s="3"/>
      <c r="L18" s="6"/>
      <c r="M18" s="47"/>
      <c r="N18" s="2"/>
      <c r="O18" s="2"/>
      <c r="P18" s="2"/>
      <c r="Q18" s="2"/>
      <c r="R18" s="2"/>
      <c r="S18" s="2"/>
      <c r="T18" s="3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ht="12.75" customHeight="1">
      <c r="A19" s="30"/>
      <c r="B19" s="2"/>
      <c r="C19" s="2"/>
      <c r="D19" s="2"/>
      <c r="E19" s="2"/>
      <c r="F19" s="2"/>
      <c r="G19" s="2"/>
      <c r="H19" s="2"/>
      <c r="I19" s="2"/>
      <c r="J19" s="2"/>
      <c r="K19" s="3"/>
      <c r="L19" s="6"/>
      <c r="M19" s="47"/>
      <c r="N19" s="2"/>
      <c r="O19" s="2"/>
      <c r="P19" s="2"/>
      <c r="Q19" s="2"/>
      <c r="R19" s="2"/>
      <c r="S19" s="2"/>
      <c r="T19" s="3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ht="7.5" customHeight="1">
      <c r="A20" s="31" t="s">
        <v>45</v>
      </c>
      <c r="B20" s="18"/>
      <c r="C20" s="18"/>
      <c r="D20" s="18"/>
      <c r="E20" s="18"/>
      <c r="F20" s="18"/>
      <c r="G20" s="18"/>
      <c r="H20" s="18"/>
      <c r="I20" s="18"/>
      <c r="J20" s="18"/>
      <c r="K20" s="19"/>
      <c r="L20" s="6"/>
      <c r="M20" s="37"/>
      <c r="N20" s="37"/>
      <c r="O20" s="37"/>
      <c r="P20" s="37"/>
      <c r="Q20" s="37"/>
      <c r="R20" s="37"/>
      <c r="S20" s="6"/>
      <c r="T20" s="6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ht="15.0" customHeight="1">
      <c r="A21" s="33"/>
      <c r="K21" s="34"/>
      <c r="L21" s="6"/>
      <c r="M21" s="49" t="s">
        <v>46</v>
      </c>
      <c r="N21" s="18"/>
      <c r="O21" s="18"/>
      <c r="P21" s="18"/>
      <c r="Q21" s="18"/>
      <c r="R21" s="18"/>
      <c r="S21" s="18"/>
      <c r="T21" s="19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ht="15.0" customHeight="1">
      <c r="A22" s="33"/>
      <c r="K22" s="34"/>
      <c r="L22" s="6"/>
      <c r="M22" s="33"/>
      <c r="T22" s="34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ht="13.5" customHeight="1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6"/>
      <c r="M23" s="21"/>
      <c r="N23" s="22"/>
      <c r="O23" s="22"/>
      <c r="P23" s="22"/>
      <c r="Q23" s="22"/>
      <c r="R23" s="22"/>
      <c r="S23" s="22"/>
      <c r="T23" s="23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ht="6.0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6"/>
      <c r="M24" s="51"/>
      <c r="N24" s="51"/>
      <c r="O24" s="51"/>
      <c r="P24" s="51"/>
      <c r="Q24" s="51"/>
      <c r="R24" s="51"/>
      <c r="S24" s="6"/>
      <c r="T24" s="6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ht="12.75" customHeight="1">
      <c r="A25" s="52" t="s">
        <v>50</v>
      </c>
      <c r="B25" s="55"/>
      <c r="C25" s="55"/>
      <c r="D25" s="55"/>
      <c r="E25" s="55"/>
      <c r="F25" s="55"/>
      <c r="G25" s="56"/>
      <c r="H25" s="6"/>
      <c r="I25" s="6"/>
      <c r="J25" s="6"/>
      <c r="K25" s="6"/>
      <c r="L25" s="6"/>
      <c r="M25" s="57" t="s">
        <v>57</v>
      </c>
      <c r="N25" s="18"/>
      <c r="O25" s="18"/>
      <c r="P25" s="18"/>
      <c r="Q25" s="18"/>
      <c r="R25" s="18"/>
      <c r="S25" s="18"/>
      <c r="T25" s="19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ht="26.25" customHeight="1">
      <c r="A26" s="58"/>
      <c r="B26" s="16" t="s">
        <v>62</v>
      </c>
      <c r="C26" s="11"/>
      <c r="D26" s="16" t="s">
        <v>63</v>
      </c>
      <c r="E26" s="9"/>
      <c r="F26" s="11"/>
      <c r="G26" s="36" t="s">
        <v>64</v>
      </c>
      <c r="H26" s="36" t="s">
        <v>65</v>
      </c>
      <c r="I26" s="16" t="s">
        <v>66</v>
      </c>
      <c r="J26" s="9"/>
      <c r="K26" s="11"/>
      <c r="L26" s="6"/>
      <c r="M26" s="33"/>
      <c r="T26" s="34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ht="14.25" customHeight="1">
      <c r="A27" s="58"/>
      <c r="B27" s="44" t="s">
        <v>67</v>
      </c>
      <c r="C27" s="44" t="s">
        <v>68</v>
      </c>
      <c r="D27" s="44" t="s">
        <v>33</v>
      </c>
      <c r="E27" s="44" t="s">
        <v>69</v>
      </c>
      <c r="F27" s="44" t="s">
        <v>70</v>
      </c>
      <c r="G27" s="38"/>
      <c r="H27" s="38"/>
      <c r="I27" s="44" t="s">
        <v>71</v>
      </c>
      <c r="J27" s="44" t="s">
        <v>72</v>
      </c>
      <c r="K27" s="44" t="s">
        <v>73</v>
      </c>
      <c r="L27" s="6"/>
      <c r="M27" s="33"/>
      <c r="T27" s="34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ht="17.25" customHeight="1">
      <c r="A28" s="59" t="s">
        <v>10</v>
      </c>
      <c r="B28" s="60">
        <v>14.0</v>
      </c>
      <c r="C28" s="60">
        <v>14.0</v>
      </c>
      <c r="D28" s="60">
        <v>3.0</v>
      </c>
      <c r="E28" s="60">
        <v>3.0</v>
      </c>
      <c r="F28" s="60">
        <v>2.0</v>
      </c>
      <c r="G28" s="60"/>
      <c r="H28" s="61"/>
      <c r="I28" s="60">
        <v>3.0</v>
      </c>
      <c r="J28" s="60">
        <v>1.0</v>
      </c>
      <c r="K28" s="60">
        <v>12.0</v>
      </c>
      <c r="L28" s="6"/>
      <c r="M28" s="33"/>
      <c r="T28" s="34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ht="15.0" customHeight="1">
      <c r="A29" s="59" t="s">
        <v>11</v>
      </c>
      <c r="B29" s="60">
        <v>14.0</v>
      </c>
      <c r="C29" s="60">
        <v>14.0</v>
      </c>
      <c r="D29" s="60">
        <v>3.0</v>
      </c>
      <c r="E29" s="60">
        <v>3.0</v>
      </c>
      <c r="F29" s="60">
        <v>2.0</v>
      </c>
      <c r="G29" s="60"/>
      <c r="H29" s="60"/>
      <c r="I29" s="60">
        <v>3.0</v>
      </c>
      <c r="J29" s="60">
        <v>1.0</v>
      </c>
      <c r="K29" s="60">
        <v>12.0</v>
      </c>
      <c r="L29" s="6"/>
      <c r="M29" s="33"/>
      <c r="T29" s="34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ht="15.75" customHeight="1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"/>
      <c r="M30" s="33"/>
      <c r="T30" s="34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ht="21.0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21"/>
      <c r="N31" s="22"/>
      <c r="O31" s="22"/>
      <c r="P31" s="22"/>
      <c r="Q31" s="22"/>
      <c r="R31" s="22"/>
      <c r="S31" s="22"/>
      <c r="T31" s="23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ht="15.0" customHeight="1">
      <c r="A32" s="6"/>
      <c r="B32" s="37"/>
      <c r="C32" s="37"/>
      <c r="D32" s="37"/>
      <c r="E32" s="37"/>
      <c r="F32" s="37"/>
      <c r="G32" s="37"/>
      <c r="H32" s="6"/>
      <c r="I32" s="6"/>
      <c r="J32" s="6"/>
      <c r="K32" s="6"/>
      <c r="L32" s="6"/>
      <c r="M32" s="64"/>
      <c r="N32" s="64"/>
      <c r="O32" s="64"/>
      <c r="P32" s="64"/>
      <c r="Q32" s="64"/>
      <c r="R32" s="64"/>
      <c r="S32" s="64"/>
      <c r="T32" s="6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ht="12.75" customHeight="1">
      <c r="A33" s="6"/>
      <c r="B33" s="64"/>
      <c r="C33" s="64"/>
      <c r="D33" s="64"/>
      <c r="E33" s="64"/>
      <c r="F33" s="64"/>
      <c r="G33" s="64"/>
      <c r="H33" s="6"/>
      <c r="I33" s="6"/>
      <c r="J33" s="6"/>
      <c r="K33" s="6"/>
      <c r="L33" s="6"/>
      <c r="M33" s="64"/>
      <c r="N33" s="64"/>
      <c r="O33" s="64"/>
      <c r="P33" s="64"/>
      <c r="Q33" s="64"/>
      <c r="R33" s="64"/>
      <c r="S33" s="64"/>
      <c r="T33" s="6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ht="12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ht="16.5" customHeight="1">
      <c r="A35" s="66" t="s">
        <v>79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3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ht="8.25" hidden="1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 t="s">
        <v>47</v>
      </c>
      <c r="P36" s="6" t="s">
        <v>80</v>
      </c>
      <c r="Q36" s="6" t="s">
        <v>81</v>
      </c>
      <c r="R36" s="6" t="s">
        <v>82</v>
      </c>
      <c r="S36" s="6" t="s">
        <v>83</v>
      </c>
      <c r="T36" s="6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ht="17.25" customHeight="1">
      <c r="A37" s="8" t="s">
        <v>84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11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ht="25.5" customHeight="1">
      <c r="A38" s="13" t="s">
        <v>5</v>
      </c>
      <c r="B38" s="15" t="s">
        <v>6</v>
      </c>
      <c r="C38" s="32"/>
      <c r="D38" s="32"/>
      <c r="E38" s="32"/>
      <c r="F38" s="32"/>
      <c r="G38" s="32"/>
      <c r="H38" s="32"/>
      <c r="I38" s="35"/>
      <c r="J38" s="36" t="s">
        <v>18</v>
      </c>
      <c r="K38" s="68" t="s">
        <v>20</v>
      </c>
      <c r="L38" s="55"/>
      <c r="M38" s="70"/>
      <c r="N38" s="68" t="s">
        <v>21</v>
      </c>
      <c r="O38" s="55"/>
      <c r="P38" s="70"/>
      <c r="Q38" s="68" t="s">
        <v>22</v>
      </c>
      <c r="R38" s="55"/>
      <c r="S38" s="70"/>
      <c r="T38" s="72" t="s">
        <v>23</v>
      </c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ht="13.5" customHeight="1">
      <c r="A39" s="38"/>
      <c r="B39" s="40"/>
      <c r="C39" s="42"/>
      <c r="D39" s="42"/>
      <c r="E39" s="42"/>
      <c r="F39" s="42"/>
      <c r="G39" s="42"/>
      <c r="H39" s="42"/>
      <c r="I39" s="43"/>
      <c r="J39" s="38"/>
      <c r="K39" s="44" t="s">
        <v>28</v>
      </c>
      <c r="L39" s="44" t="s">
        <v>29</v>
      </c>
      <c r="M39" s="44" t="s">
        <v>31</v>
      </c>
      <c r="N39" s="44" t="s">
        <v>32</v>
      </c>
      <c r="O39" s="44" t="s">
        <v>33</v>
      </c>
      <c r="P39" s="44" t="s">
        <v>34</v>
      </c>
      <c r="Q39" s="44" t="s">
        <v>35</v>
      </c>
      <c r="R39" s="44" t="s">
        <v>28</v>
      </c>
      <c r="S39" s="44" t="s">
        <v>36</v>
      </c>
      <c r="T39" s="38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ht="16.5" customHeight="1">
      <c r="A40" s="73" t="s">
        <v>86</v>
      </c>
      <c r="B40" s="74" t="s">
        <v>87</v>
      </c>
      <c r="C40" s="9"/>
      <c r="D40" s="9"/>
      <c r="E40" s="9"/>
      <c r="F40" s="9"/>
      <c r="G40" s="9"/>
      <c r="H40" s="9"/>
      <c r="I40" s="11"/>
      <c r="J40" s="65">
        <v>9.0</v>
      </c>
      <c r="K40" s="65">
        <v>2.0</v>
      </c>
      <c r="L40" s="65">
        <v>1.0</v>
      </c>
      <c r="M40" s="65">
        <v>2.0</v>
      </c>
      <c r="N40" s="65">
        <f t="shared" ref="N40:N43" si="1">K40+L40+M40</f>
        <v>5</v>
      </c>
      <c r="O40" s="48">
        <f t="shared" ref="O40:O43" si="2">P40-N40</f>
        <v>11</v>
      </c>
      <c r="P40" s="48">
        <f t="shared" ref="P40:P43" si="3">ROUND(PRODUCT(J40,25)/14,0)</f>
        <v>16</v>
      </c>
      <c r="Q40" s="75" t="s">
        <v>35</v>
      </c>
      <c r="R40" s="65"/>
      <c r="S40" s="60"/>
      <c r="T40" s="65" t="s">
        <v>47</v>
      </c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ht="15.75" customHeight="1">
      <c r="A41" s="73" t="s">
        <v>88</v>
      </c>
      <c r="B41" s="74" t="s">
        <v>89</v>
      </c>
      <c r="C41" s="9"/>
      <c r="D41" s="9"/>
      <c r="E41" s="9"/>
      <c r="F41" s="9"/>
      <c r="G41" s="9"/>
      <c r="H41" s="9"/>
      <c r="I41" s="11"/>
      <c r="J41" s="65">
        <v>7.0</v>
      </c>
      <c r="K41" s="65">
        <v>2.0</v>
      </c>
      <c r="L41" s="65">
        <v>1.0</v>
      </c>
      <c r="M41" s="65">
        <v>0.0</v>
      </c>
      <c r="N41" s="65">
        <f t="shared" si="1"/>
        <v>3</v>
      </c>
      <c r="O41" s="48">
        <f t="shared" si="2"/>
        <v>10</v>
      </c>
      <c r="P41" s="48">
        <f t="shared" si="3"/>
        <v>13</v>
      </c>
      <c r="Q41" s="75" t="s">
        <v>35</v>
      </c>
      <c r="R41" s="65"/>
      <c r="S41" s="60"/>
      <c r="T41" s="65" t="s">
        <v>81</v>
      </c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ht="16.5" customHeight="1">
      <c r="A42" s="73" t="s">
        <v>90</v>
      </c>
      <c r="B42" s="74" t="s">
        <v>91</v>
      </c>
      <c r="C42" s="9"/>
      <c r="D42" s="9"/>
      <c r="E42" s="9"/>
      <c r="F42" s="9"/>
      <c r="G42" s="9"/>
      <c r="H42" s="9"/>
      <c r="I42" s="11"/>
      <c r="J42" s="65">
        <v>7.0</v>
      </c>
      <c r="K42" s="65">
        <v>2.0</v>
      </c>
      <c r="L42" s="65">
        <v>1.0</v>
      </c>
      <c r="M42" s="65">
        <v>0.0</v>
      </c>
      <c r="N42" s="65">
        <f t="shared" si="1"/>
        <v>3</v>
      </c>
      <c r="O42" s="48">
        <f t="shared" si="2"/>
        <v>10</v>
      </c>
      <c r="P42" s="48">
        <f t="shared" si="3"/>
        <v>13</v>
      </c>
      <c r="Q42" s="75"/>
      <c r="R42" s="65" t="s">
        <v>28</v>
      </c>
      <c r="S42" s="60"/>
      <c r="T42" s="65" t="s">
        <v>81</v>
      </c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ht="32.25" customHeight="1">
      <c r="A43" s="73" t="s">
        <v>94</v>
      </c>
      <c r="B43" s="78" t="s">
        <v>95</v>
      </c>
      <c r="C43" s="9"/>
      <c r="D43" s="9"/>
      <c r="E43" s="9"/>
      <c r="F43" s="9"/>
      <c r="G43" s="9"/>
      <c r="H43" s="9"/>
      <c r="I43" s="11"/>
      <c r="J43" s="65">
        <v>7.0</v>
      </c>
      <c r="K43" s="65">
        <v>1.0</v>
      </c>
      <c r="L43" s="65">
        <v>2.0</v>
      </c>
      <c r="M43" s="65">
        <v>0.0</v>
      </c>
      <c r="N43" s="65">
        <f t="shared" si="1"/>
        <v>3</v>
      </c>
      <c r="O43" s="48">
        <f t="shared" si="2"/>
        <v>10</v>
      </c>
      <c r="P43" s="48">
        <f t="shared" si="3"/>
        <v>13</v>
      </c>
      <c r="Q43" s="75"/>
      <c r="R43" s="65" t="s">
        <v>28</v>
      </c>
      <c r="S43" s="60"/>
      <c r="T43" s="65" t="s">
        <v>82</v>
      </c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ht="12.75" customHeight="1">
      <c r="A44" s="79" t="s">
        <v>97</v>
      </c>
      <c r="B44" s="8"/>
      <c r="C44" s="9"/>
      <c r="D44" s="9"/>
      <c r="E44" s="9"/>
      <c r="F44" s="9"/>
      <c r="G44" s="9"/>
      <c r="H44" s="9"/>
      <c r="I44" s="11"/>
      <c r="J44" s="79">
        <f t="shared" ref="J44:P44" si="4">SUM(J40:J43)</f>
        <v>30</v>
      </c>
      <c r="K44" s="79">
        <f t="shared" si="4"/>
        <v>7</v>
      </c>
      <c r="L44" s="79">
        <f t="shared" si="4"/>
        <v>5</v>
      </c>
      <c r="M44" s="79">
        <f t="shared" si="4"/>
        <v>2</v>
      </c>
      <c r="N44" s="79">
        <f t="shared" si="4"/>
        <v>14</v>
      </c>
      <c r="O44" s="67">
        <f t="shared" si="4"/>
        <v>41</v>
      </c>
      <c r="P44" s="67">
        <f t="shared" si="4"/>
        <v>55</v>
      </c>
      <c r="Q44" s="79">
        <f>COUNTIF(Q40:Q43,"E")</f>
        <v>2</v>
      </c>
      <c r="R44" s="79">
        <f>COUNTIF(R40:R43,"C")</f>
        <v>2</v>
      </c>
      <c r="S44" s="79">
        <f>COUNTIF(S40:S43,"VP")</f>
        <v>0</v>
      </c>
      <c r="T44" s="80">
        <f>COUNTA(T40:T43)</f>
        <v>4</v>
      </c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ht="19.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ht="16.5" customHeight="1">
      <c r="A46" s="8" t="s">
        <v>98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1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ht="26.25" customHeight="1">
      <c r="A47" s="13" t="s">
        <v>5</v>
      </c>
      <c r="B47" s="15" t="s">
        <v>6</v>
      </c>
      <c r="C47" s="32"/>
      <c r="D47" s="32"/>
      <c r="E47" s="32"/>
      <c r="F47" s="32"/>
      <c r="G47" s="32"/>
      <c r="H47" s="32"/>
      <c r="I47" s="35"/>
      <c r="J47" s="36" t="s">
        <v>18</v>
      </c>
      <c r="K47" s="68" t="s">
        <v>20</v>
      </c>
      <c r="L47" s="55"/>
      <c r="M47" s="70"/>
      <c r="N47" s="68" t="s">
        <v>21</v>
      </c>
      <c r="O47" s="55"/>
      <c r="P47" s="70"/>
      <c r="Q47" s="68" t="s">
        <v>22</v>
      </c>
      <c r="R47" s="55"/>
      <c r="S47" s="70"/>
      <c r="T47" s="72" t="s">
        <v>23</v>
      </c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ht="12.75" customHeight="1">
      <c r="A48" s="38"/>
      <c r="B48" s="40"/>
      <c r="C48" s="42"/>
      <c r="D48" s="42"/>
      <c r="E48" s="42"/>
      <c r="F48" s="42"/>
      <c r="G48" s="42"/>
      <c r="H48" s="42"/>
      <c r="I48" s="43"/>
      <c r="J48" s="38"/>
      <c r="K48" s="44" t="s">
        <v>28</v>
      </c>
      <c r="L48" s="44" t="s">
        <v>29</v>
      </c>
      <c r="M48" s="44" t="s">
        <v>31</v>
      </c>
      <c r="N48" s="44" t="s">
        <v>32</v>
      </c>
      <c r="O48" s="44" t="s">
        <v>33</v>
      </c>
      <c r="P48" s="44" t="s">
        <v>34</v>
      </c>
      <c r="Q48" s="44" t="s">
        <v>35</v>
      </c>
      <c r="R48" s="44" t="s">
        <v>28</v>
      </c>
      <c r="S48" s="44" t="s">
        <v>36</v>
      </c>
      <c r="T48" s="38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ht="18.75" customHeight="1">
      <c r="A49" s="73" t="s">
        <v>99</v>
      </c>
      <c r="B49" s="74" t="s">
        <v>100</v>
      </c>
      <c r="C49" s="9"/>
      <c r="D49" s="9"/>
      <c r="E49" s="9"/>
      <c r="F49" s="9"/>
      <c r="G49" s="9"/>
      <c r="H49" s="9"/>
      <c r="I49" s="11"/>
      <c r="J49" s="65">
        <v>9.0</v>
      </c>
      <c r="K49" s="65">
        <v>2.0</v>
      </c>
      <c r="L49" s="65">
        <v>1.0</v>
      </c>
      <c r="M49" s="65">
        <v>2.0</v>
      </c>
      <c r="N49" s="65">
        <f t="shared" ref="N49:N52" si="5">K49+L49+M49</f>
        <v>5</v>
      </c>
      <c r="O49" s="48">
        <f t="shared" ref="O49:O52" si="6">P49-N49</f>
        <v>11</v>
      </c>
      <c r="P49" s="48">
        <f t="shared" ref="P49:P52" si="7">ROUND(PRODUCT(J49,25)/14,0)</f>
        <v>16</v>
      </c>
      <c r="Q49" s="75" t="s">
        <v>35</v>
      </c>
      <c r="R49" s="65"/>
      <c r="S49" s="60"/>
      <c r="T49" s="65" t="s">
        <v>47</v>
      </c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ht="16.5" customHeight="1">
      <c r="A50" s="73" t="s">
        <v>101</v>
      </c>
      <c r="B50" s="78" t="s">
        <v>102</v>
      </c>
      <c r="C50" s="9"/>
      <c r="D50" s="9"/>
      <c r="E50" s="9"/>
      <c r="F50" s="9"/>
      <c r="G50" s="9"/>
      <c r="H50" s="9"/>
      <c r="I50" s="11"/>
      <c r="J50" s="65">
        <v>7.0</v>
      </c>
      <c r="K50" s="65">
        <v>2.0</v>
      </c>
      <c r="L50" s="65">
        <v>1.0</v>
      </c>
      <c r="M50" s="65">
        <v>0.0</v>
      </c>
      <c r="N50" s="65">
        <f t="shared" si="5"/>
        <v>3</v>
      </c>
      <c r="O50" s="48">
        <f t="shared" si="6"/>
        <v>10</v>
      </c>
      <c r="P50" s="48">
        <f t="shared" si="7"/>
        <v>13</v>
      </c>
      <c r="Q50" s="75" t="s">
        <v>35</v>
      </c>
      <c r="R50" s="65"/>
      <c r="S50" s="60"/>
      <c r="T50" s="65" t="s">
        <v>81</v>
      </c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ht="15.75" customHeight="1">
      <c r="A51" s="73" t="s">
        <v>103</v>
      </c>
      <c r="B51" s="74" t="s">
        <v>104</v>
      </c>
      <c r="C51" s="9"/>
      <c r="D51" s="9"/>
      <c r="E51" s="9"/>
      <c r="F51" s="9"/>
      <c r="G51" s="9"/>
      <c r="H51" s="9"/>
      <c r="I51" s="11"/>
      <c r="J51" s="65">
        <v>7.0</v>
      </c>
      <c r="K51" s="65">
        <v>2.0</v>
      </c>
      <c r="L51" s="65">
        <v>1.0</v>
      </c>
      <c r="M51" s="65">
        <v>0.0</v>
      </c>
      <c r="N51" s="65">
        <f t="shared" si="5"/>
        <v>3</v>
      </c>
      <c r="O51" s="48">
        <f t="shared" si="6"/>
        <v>10</v>
      </c>
      <c r="P51" s="48">
        <f t="shared" si="7"/>
        <v>13</v>
      </c>
      <c r="Q51" s="75"/>
      <c r="R51" s="65" t="s">
        <v>28</v>
      </c>
      <c r="S51" s="60"/>
      <c r="T51" s="65" t="s">
        <v>81</v>
      </c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ht="30.75" customHeight="1">
      <c r="A52" s="73" t="s">
        <v>105</v>
      </c>
      <c r="B52" s="78" t="s">
        <v>95</v>
      </c>
      <c r="C52" s="9"/>
      <c r="D52" s="9"/>
      <c r="E52" s="9"/>
      <c r="F52" s="9"/>
      <c r="G52" s="9"/>
      <c r="H52" s="9"/>
      <c r="I52" s="11"/>
      <c r="J52" s="65">
        <v>7.0</v>
      </c>
      <c r="K52" s="65">
        <v>1.0</v>
      </c>
      <c r="L52" s="65">
        <v>2.0</v>
      </c>
      <c r="M52" s="65">
        <v>0.0</v>
      </c>
      <c r="N52" s="65">
        <f t="shared" si="5"/>
        <v>3</v>
      </c>
      <c r="O52" s="48">
        <f t="shared" si="6"/>
        <v>10</v>
      </c>
      <c r="P52" s="48">
        <f t="shared" si="7"/>
        <v>13</v>
      </c>
      <c r="Q52" s="75"/>
      <c r="R52" s="65" t="s">
        <v>28</v>
      </c>
      <c r="S52" s="60"/>
      <c r="T52" s="65" t="s">
        <v>82</v>
      </c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ht="12.75" customHeight="1">
      <c r="A53" s="79" t="s">
        <v>97</v>
      </c>
      <c r="B53" s="8"/>
      <c r="C53" s="9"/>
      <c r="D53" s="9"/>
      <c r="E53" s="9"/>
      <c r="F53" s="9"/>
      <c r="G53" s="9"/>
      <c r="H53" s="9"/>
      <c r="I53" s="11"/>
      <c r="J53" s="79">
        <f t="shared" ref="J53:P53" si="8">SUM(J49:J52)</f>
        <v>30</v>
      </c>
      <c r="K53" s="79">
        <f t="shared" si="8"/>
        <v>7</v>
      </c>
      <c r="L53" s="79">
        <f t="shared" si="8"/>
        <v>5</v>
      </c>
      <c r="M53" s="79">
        <f t="shared" si="8"/>
        <v>2</v>
      </c>
      <c r="N53" s="79">
        <f t="shared" si="8"/>
        <v>14</v>
      </c>
      <c r="O53" s="67">
        <f t="shared" si="8"/>
        <v>41</v>
      </c>
      <c r="P53" s="67">
        <f t="shared" si="8"/>
        <v>55</v>
      </c>
      <c r="Q53" s="79">
        <f>COUNTIF(Q49:Q52,"E")</f>
        <v>2</v>
      </c>
      <c r="R53" s="79">
        <f>COUNTIF(R49:R52,"C")</f>
        <v>2</v>
      </c>
      <c r="S53" s="79">
        <f>COUNTIF(S49:S52,"VP")</f>
        <v>0</v>
      </c>
      <c r="T53" s="80">
        <f>COUNTA(T49:T52)</f>
        <v>4</v>
      </c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ht="11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ht="12.75" customHeight="1">
      <c r="A55" s="6"/>
      <c r="B55" s="64"/>
      <c r="C55" s="64"/>
      <c r="D55" s="64"/>
      <c r="E55" s="64"/>
      <c r="F55" s="64"/>
      <c r="G55" s="64"/>
      <c r="H55" s="6"/>
      <c r="I55" s="6"/>
      <c r="J55" s="6"/>
      <c r="K55" s="6"/>
      <c r="L55" s="6"/>
      <c r="M55" s="64"/>
      <c r="N55" s="64"/>
      <c r="O55" s="64"/>
      <c r="P55" s="64"/>
      <c r="Q55" s="64"/>
      <c r="R55" s="64"/>
      <c r="S55" s="64"/>
      <c r="T55" s="6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ht="18.0" customHeight="1">
      <c r="A57" s="8" t="s">
        <v>106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11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ht="25.5" customHeight="1">
      <c r="A58" s="13" t="s">
        <v>5</v>
      </c>
      <c r="B58" s="15" t="s">
        <v>6</v>
      </c>
      <c r="C58" s="32"/>
      <c r="D58" s="32"/>
      <c r="E58" s="32"/>
      <c r="F58" s="32"/>
      <c r="G58" s="32"/>
      <c r="H58" s="32"/>
      <c r="I58" s="35"/>
      <c r="J58" s="36" t="s">
        <v>18</v>
      </c>
      <c r="K58" s="68" t="s">
        <v>20</v>
      </c>
      <c r="L58" s="55"/>
      <c r="M58" s="70"/>
      <c r="N58" s="68" t="s">
        <v>21</v>
      </c>
      <c r="O58" s="55"/>
      <c r="P58" s="70"/>
      <c r="Q58" s="68" t="s">
        <v>22</v>
      </c>
      <c r="R58" s="55"/>
      <c r="S58" s="70"/>
      <c r="T58" s="72" t="s">
        <v>23</v>
      </c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ht="16.5" customHeight="1">
      <c r="A59" s="38"/>
      <c r="B59" s="40"/>
      <c r="C59" s="42"/>
      <c r="D59" s="42"/>
      <c r="E59" s="42"/>
      <c r="F59" s="42"/>
      <c r="G59" s="42"/>
      <c r="H59" s="42"/>
      <c r="I59" s="43"/>
      <c r="J59" s="38"/>
      <c r="K59" s="44" t="s">
        <v>28</v>
      </c>
      <c r="L59" s="44" t="s">
        <v>29</v>
      </c>
      <c r="M59" s="44" t="s">
        <v>31</v>
      </c>
      <c r="N59" s="44" t="s">
        <v>32</v>
      </c>
      <c r="O59" s="44" t="s">
        <v>33</v>
      </c>
      <c r="P59" s="44" t="s">
        <v>34</v>
      </c>
      <c r="Q59" s="44" t="s">
        <v>35</v>
      </c>
      <c r="R59" s="44" t="s">
        <v>28</v>
      </c>
      <c r="S59" s="44" t="s">
        <v>36</v>
      </c>
      <c r="T59" s="38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ht="17.25" customHeight="1">
      <c r="A60" s="73" t="s">
        <v>107</v>
      </c>
      <c r="B60" s="74" t="s">
        <v>108</v>
      </c>
      <c r="C60" s="9"/>
      <c r="D60" s="9"/>
      <c r="E60" s="9"/>
      <c r="F60" s="9"/>
      <c r="G60" s="9"/>
      <c r="H60" s="9"/>
      <c r="I60" s="11"/>
      <c r="J60" s="65">
        <v>9.0</v>
      </c>
      <c r="K60" s="65">
        <v>2.0</v>
      </c>
      <c r="L60" s="65">
        <v>1.0</v>
      </c>
      <c r="M60" s="65">
        <v>2.0</v>
      </c>
      <c r="N60" s="65">
        <f t="shared" ref="N60:N63" si="9">K60+L60+M60</f>
        <v>5</v>
      </c>
      <c r="O60" s="48">
        <f t="shared" ref="O60:O63" si="10">P60-N60</f>
        <v>11</v>
      </c>
      <c r="P60" s="48">
        <f t="shared" ref="P60:P63" si="11">ROUND(PRODUCT(J60,25)/14,0)</f>
        <v>16</v>
      </c>
      <c r="Q60" s="75" t="s">
        <v>35</v>
      </c>
      <c r="R60" s="65"/>
      <c r="S60" s="60"/>
      <c r="T60" s="65" t="s">
        <v>47</v>
      </c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ht="18.0" customHeight="1">
      <c r="A61" s="73" t="s">
        <v>109</v>
      </c>
      <c r="B61" s="74" t="s">
        <v>110</v>
      </c>
      <c r="C61" s="9"/>
      <c r="D61" s="9"/>
      <c r="E61" s="9"/>
      <c r="F61" s="9"/>
      <c r="G61" s="9"/>
      <c r="H61" s="9"/>
      <c r="I61" s="11"/>
      <c r="J61" s="65">
        <v>7.0</v>
      </c>
      <c r="K61" s="65">
        <v>2.0</v>
      </c>
      <c r="L61" s="65">
        <v>1.0</v>
      </c>
      <c r="M61" s="65">
        <v>0.0</v>
      </c>
      <c r="N61" s="65">
        <f t="shared" si="9"/>
        <v>3</v>
      </c>
      <c r="O61" s="48">
        <f t="shared" si="10"/>
        <v>10</v>
      </c>
      <c r="P61" s="48">
        <f t="shared" si="11"/>
        <v>13</v>
      </c>
      <c r="Q61" s="75" t="s">
        <v>35</v>
      </c>
      <c r="R61" s="65"/>
      <c r="S61" s="60"/>
      <c r="T61" s="65" t="s">
        <v>81</v>
      </c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ht="15.0" customHeight="1">
      <c r="A62" s="73" t="s">
        <v>111</v>
      </c>
      <c r="B62" s="74" t="s">
        <v>112</v>
      </c>
      <c r="C62" s="9"/>
      <c r="D62" s="9"/>
      <c r="E62" s="9"/>
      <c r="F62" s="9"/>
      <c r="G62" s="9"/>
      <c r="H62" s="9"/>
      <c r="I62" s="11"/>
      <c r="J62" s="65">
        <v>7.0</v>
      </c>
      <c r="K62" s="65">
        <v>2.0</v>
      </c>
      <c r="L62" s="65">
        <v>1.0</v>
      </c>
      <c r="M62" s="65">
        <v>0.0</v>
      </c>
      <c r="N62" s="65">
        <f t="shared" si="9"/>
        <v>3</v>
      </c>
      <c r="O62" s="48">
        <f t="shared" si="10"/>
        <v>10</v>
      </c>
      <c r="P62" s="48">
        <f t="shared" si="11"/>
        <v>13</v>
      </c>
      <c r="Q62" s="75"/>
      <c r="R62" s="65" t="s">
        <v>28</v>
      </c>
      <c r="S62" s="60"/>
      <c r="T62" s="65" t="s">
        <v>81</v>
      </c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ht="24.75" customHeight="1">
      <c r="A63" s="73" t="s">
        <v>113</v>
      </c>
      <c r="B63" s="78" t="s">
        <v>95</v>
      </c>
      <c r="C63" s="9"/>
      <c r="D63" s="9"/>
      <c r="E63" s="9"/>
      <c r="F63" s="9"/>
      <c r="G63" s="9"/>
      <c r="H63" s="9"/>
      <c r="I63" s="11"/>
      <c r="J63" s="65">
        <v>7.0</v>
      </c>
      <c r="K63" s="65">
        <v>1.0</v>
      </c>
      <c r="L63" s="65">
        <v>2.0</v>
      </c>
      <c r="M63" s="65">
        <v>0.0</v>
      </c>
      <c r="N63" s="65">
        <f t="shared" si="9"/>
        <v>3</v>
      </c>
      <c r="O63" s="48">
        <f t="shared" si="10"/>
        <v>10</v>
      </c>
      <c r="P63" s="48">
        <f t="shared" si="11"/>
        <v>13</v>
      </c>
      <c r="Q63" s="75"/>
      <c r="R63" s="65" t="s">
        <v>28</v>
      </c>
      <c r="S63" s="60"/>
      <c r="T63" s="65" t="s">
        <v>82</v>
      </c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ht="12.75" customHeight="1">
      <c r="A64" s="79" t="s">
        <v>97</v>
      </c>
      <c r="B64" s="8"/>
      <c r="C64" s="9"/>
      <c r="D64" s="9"/>
      <c r="E64" s="9"/>
      <c r="F64" s="9"/>
      <c r="G64" s="9"/>
      <c r="H64" s="9"/>
      <c r="I64" s="11"/>
      <c r="J64" s="79">
        <f t="shared" ref="J64:P64" si="12">SUM(J60:J63)</f>
        <v>30</v>
      </c>
      <c r="K64" s="79">
        <f t="shared" si="12"/>
        <v>7</v>
      </c>
      <c r="L64" s="79">
        <f t="shared" si="12"/>
        <v>5</v>
      </c>
      <c r="M64" s="79">
        <f t="shared" si="12"/>
        <v>2</v>
      </c>
      <c r="N64" s="79">
        <f t="shared" si="12"/>
        <v>14</v>
      </c>
      <c r="O64" s="67">
        <f t="shared" si="12"/>
        <v>41</v>
      </c>
      <c r="P64" s="67">
        <f t="shared" si="12"/>
        <v>55</v>
      </c>
      <c r="Q64" s="79">
        <f>COUNTIF(Q60:Q63,"E")</f>
        <v>2</v>
      </c>
      <c r="R64" s="79">
        <f>COUNTIF(R60:R63,"C")</f>
        <v>2</v>
      </c>
      <c r="S64" s="79">
        <f>COUNTIF(S60:S63,"VP")</f>
        <v>0</v>
      </c>
      <c r="T64" s="80">
        <f>COUNTA(T60:T63)</f>
        <v>4</v>
      </c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ht="21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ht="18.75" customHeight="1">
      <c r="A66" s="8" t="s">
        <v>114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11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ht="24.75" customHeight="1">
      <c r="A67" s="13" t="s">
        <v>5</v>
      </c>
      <c r="B67" s="15" t="s">
        <v>6</v>
      </c>
      <c r="C67" s="32"/>
      <c r="D67" s="32"/>
      <c r="E67" s="32"/>
      <c r="F67" s="32"/>
      <c r="G67" s="32"/>
      <c r="H67" s="32"/>
      <c r="I67" s="35"/>
      <c r="J67" s="36" t="s">
        <v>18</v>
      </c>
      <c r="K67" s="68" t="s">
        <v>20</v>
      </c>
      <c r="L67" s="55"/>
      <c r="M67" s="70"/>
      <c r="N67" s="68" t="s">
        <v>21</v>
      </c>
      <c r="O67" s="55"/>
      <c r="P67" s="70"/>
      <c r="Q67" s="68" t="s">
        <v>22</v>
      </c>
      <c r="R67" s="55"/>
      <c r="S67" s="70"/>
      <c r="T67" s="72" t="s">
        <v>23</v>
      </c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ht="12.75" customHeight="1">
      <c r="A68" s="38"/>
      <c r="B68" s="40"/>
      <c r="C68" s="42"/>
      <c r="D68" s="42"/>
      <c r="E68" s="42"/>
      <c r="F68" s="42"/>
      <c r="G68" s="42"/>
      <c r="H68" s="42"/>
      <c r="I68" s="43"/>
      <c r="J68" s="38"/>
      <c r="K68" s="44" t="s">
        <v>28</v>
      </c>
      <c r="L68" s="44" t="s">
        <v>29</v>
      </c>
      <c r="M68" s="44" t="s">
        <v>31</v>
      </c>
      <c r="N68" s="44" t="s">
        <v>32</v>
      </c>
      <c r="O68" s="44" t="s">
        <v>33</v>
      </c>
      <c r="P68" s="44" t="s">
        <v>34</v>
      </c>
      <c r="Q68" s="44" t="s">
        <v>35</v>
      </c>
      <c r="R68" s="44" t="s">
        <v>28</v>
      </c>
      <c r="S68" s="44" t="s">
        <v>36</v>
      </c>
      <c r="T68" s="38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ht="19.5" customHeight="1">
      <c r="A69" s="73" t="s">
        <v>115</v>
      </c>
      <c r="B69" s="74" t="s">
        <v>116</v>
      </c>
      <c r="C69" s="9"/>
      <c r="D69" s="9"/>
      <c r="E69" s="9"/>
      <c r="F69" s="9"/>
      <c r="G69" s="9"/>
      <c r="H69" s="9"/>
      <c r="I69" s="11"/>
      <c r="J69" s="65">
        <v>9.0</v>
      </c>
      <c r="K69" s="65">
        <v>2.0</v>
      </c>
      <c r="L69" s="65">
        <v>1.0</v>
      </c>
      <c r="M69" s="65">
        <v>0.0</v>
      </c>
      <c r="N69" s="65">
        <f t="shared" ref="N69:N72" si="13">K69+L69+M69</f>
        <v>3</v>
      </c>
      <c r="O69" s="48">
        <f t="shared" ref="O69:O72" si="14">P69-N69</f>
        <v>13</v>
      </c>
      <c r="P69" s="48">
        <f t="shared" ref="P69:P72" si="15">ROUND(PRODUCT(J69,25)/14,0)</f>
        <v>16</v>
      </c>
      <c r="Q69" s="75" t="s">
        <v>35</v>
      </c>
      <c r="R69" s="65"/>
      <c r="S69" s="60"/>
      <c r="T69" s="65" t="s">
        <v>47</v>
      </c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ht="18.0" customHeight="1">
      <c r="A70" s="73" t="s">
        <v>117</v>
      </c>
      <c r="B70" s="74" t="s">
        <v>118</v>
      </c>
      <c r="C70" s="9"/>
      <c r="D70" s="9"/>
      <c r="E70" s="9"/>
      <c r="F70" s="9"/>
      <c r="G70" s="9"/>
      <c r="H70" s="9"/>
      <c r="I70" s="11"/>
      <c r="J70" s="65">
        <v>7.0</v>
      </c>
      <c r="K70" s="65">
        <v>2.0</v>
      </c>
      <c r="L70" s="65">
        <v>1.0</v>
      </c>
      <c r="M70" s="65">
        <v>0.0</v>
      </c>
      <c r="N70" s="65">
        <f t="shared" si="13"/>
        <v>3</v>
      </c>
      <c r="O70" s="48">
        <f t="shared" si="14"/>
        <v>10</v>
      </c>
      <c r="P70" s="48">
        <f t="shared" si="15"/>
        <v>13</v>
      </c>
      <c r="Q70" s="75" t="s">
        <v>35</v>
      </c>
      <c r="R70" s="65"/>
      <c r="S70" s="60"/>
      <c r="T70" s="65" t="s">
        <v>81</v>
      </c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ht="21.75" customHeight="1">
      <c r="A71" s="73" t="s">
        <v>119</v>
      </c>
      <c r="B71" s="74" t="s">
        <v>120</v>
      </c>
      <c r="C71" s="9"/>
      <c r="D71" s="9"/>
      <c r="E71" s="9"/>
      <c r="F71" s="9"/>
      <c r="G71" s="9"/>
      <c r="H71" s="9"/>
      <c r="I71" s="11"/>
      <c r="J71" s="65">
        <v>7.0</v>
      </c>
      <c r="K71" s="65">
        <v>2.0</v>
      </c>
      <c r="L71" s="65">
        <v>1.0</v>
      </c>
      <c r="M71" s="65">
        <v>0.0</v>
      </c>
      <c r="N71" s="65">
        <f t="shared" si="13"/>
        <v>3</v>
      </c>
      <c r="O71" s="48">
        <f t="shared" si="14"/>
        <v>10</v>
      </c>
      <c r="P71" s="48">
        <f t="shared" si="15"/>
        <v>13</v>
      </c>
      <c r="Q71" s="75"/>
      <c r="R71" s="65" t="s">
        <v>28</v>
      </c>
      <c r="S71" s="60"/>
      <c r="T71" s="65" t="s">
        <v>81</v>
      </c>
      <c r="U71" s="5"/>
      <c r="V71" s="5"/>
      <c r="W71" s="5"/>
      <c r="X71" s="5"/>
      <c r="Y71" s="5"/>
      <c r="Z71" s="5"/>
      <c r="AA71" s="5"/>
      <c r="AB71" s="5"/>
      <c r="AC71" s="5"/>
      <c r="AD71" s="5"/>
    </row>
    <row r="72" ht="21.75" customHeight="1">
      <c r="A72" s="73" t="s">
        <v>121</v>
      </c>
      <c r="B72" s="74" t="s">
        <v>122</v>
      </c>
      <c r="C72" s="9"/>
      <c r="D72" s="9"/>
      <c r="E72" s="9"/>
      <c r="F72" s="9"/>
      <c r="G72" s="9"/>
      <c r="H72" s="9"/>
      <c r="I72" s="11"/>
      <c r="J72" s="65">
        <v>7.0</v>
      </c>
      <c r="K72" s="65">
        <v>0.0</v>
      </c>
      <c r="L72" s="65">
        <v>0.0</v>
      </c>
      <c r="M72" s="65">
        <v>5.0</v>
      </c>
      <c r="N72" s="65">
        <f t="shared" si="13"/>
        <v>5</v>
      </c>
      <c r="O72" s="48">
        <f t="shared" si="14"/>
        <v>8</v>
      </c>
      <c r="P72" s="48">
        <f t="shared" si="15"/>
        <v>13</v>
      </c>
      <c r="Q72" s="75"/>
      <c r="R72" s="65"/>
      <c r="S72" s="60" t="s">
        <v>36</v>
      </c>
      <c r="T72" s="65" t="s">
        <v>82</v>
      </c>
      <c r="U72" s="5"/>
      <c r="V72" s="5"/>
      <c r="W72" s="5"/>
      <c r="X72" s="5"/>
      <c r="Y72" s="5"/>
      <c r="Z72" s="5"/>
      <c r="AA72" s="5"/>
      <c r="AB72" s="5"/>
      <c r="AC72" s="5"/>
      <c r="AD72" s="5"/>
    </row>
    <row r="73" ht="12.75" customHeight="1">
      <c r="A73" s="79" t="s">
        <v>97</v>
      </c>
      <c r="B73" s="8"/>
      <c r="C73" s="9"/>
      <c r="D73" s="9"/>
      <c r="E73" s="9"/>
      <c r="F73" s="9"/>
      <c r="G73" s="9"/>
      <c r="H73" s="9"/>
      <c r="I73" s="11"/>
      <c r="J73" s="79">
        <f t="shared" ref="J73:P73" si="16">SUM(J69:J72)</f>
        <v>30</v>
      </c>
      <c r="K73" s="79">
        <f t="shared" si="16"/>
        <v>6</v>
      </c>
      <c r="L73" s="79">
        <f t="shared" si="16"/>
        <v>3</v>
      </c>
      <c r="M73" s="79">
        <f t="shared" si="16"/>
        <v>5</v>
      </c>
      <c r="N73" s="79">
        <f t="shared" si="16"/>
        <v>14</v>
      </c>
      <c r="O73" s="67">
        <f t="shared" si="16"/>
        <v>41</v>
      </c>
      <c r="P73" s="67">
        <f t="shared" si="16"/>
        <v>55</v>
      </c>
      <c r="Q73" s="79">
        <f>COUNTIF(Q69:Q72,"E")</f>
        <v>2</v>
      </c>
      <c r="R73" s="79">
        <f>COUNTIF(R69:R72,"C")</f>
        <v>1</v>
      </c>
      <c r="S73" s="79">
        <f>COUNTIF(S69:S72,"VP")</f>
        <v>1</v>
      </c>
      <c r="T73" s="80">
        <f>COUNTA(T69:T72)</f>
        <v>4</v>
      </c>
      <c r="U73" s="5"/>
      <c r="V73" s="5"/>
      <c r="W73" s="5"/>
      <c r="X73" s="5"/>
      <c r="Y73" s="5"/>
      <c r="Z73" s="5"/>
      <c r="AA73" s="5"/>
      <c r="AB73" s="5"/>
      <c r="AC73" s="5"/>
      <c r="AD73" s="5"/>
    </row>
    <row r="74" ht="9.0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5"/>
      <c r="V74" s="5"/>
      <c r="W74" s="5"/>
      <c r="X74" s="5"/>
      <c r="Y74" s="5"/>
      <c r="Z74" s="5"/>
      <c r="AA74" s="5"/>
      <c r="AB74" s="5"/>
      <c r="AC74" s="5"/>
      <c r="AD74" s="5"/>
    </row>
    <row r="75" ht="12.75" customHeight="1">
      <c r="A75" s="6"/>
      <c r="B75" s="37"/>
      <c r="C75" s="37"/>
      <c r="D75" s="37"/>
      <c r="E75" s="37"/>
      <c r="F75" s="37"/>
      <c r="G75" s="37"/>
      <c r="H75" s="6"/>
      <c r="I75" s="6"/>
      <c r="J75" s="6"/>
      <c r="K75" s="6"/>
      <c r="L75" s="6"/>
      <c r="M75" s="64"/>
      <c r="N75" s="64"/>
      <c r="O75" s="64"/>
      <c r="P75" s="64"/>
      <c r="Q75" s="64"/>
      <c r="R75" s="64"/>
      <c r="S75" s="64"/>
      <c r="T75" s="6"/>
      <c r="U75" s="5"/>
      <c r="V75" s="5"/>
      <c r="W75" s="5"/>
      <c r="X75" s="5"/>
      <c r="Y75" s="5"/>
      <c r="Z75" s="5"/>
      <c r="AA75" s="5"/>
      <c r="AB75" s="5"/>
      <c r="AC75" s="5"/>
      <c r="AD75" s="5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5"/>
      <c r="V76" s="5"/>
      <c r="W76" s="5"/>
      <c r="X76" s="5"/>
      <c r="Y76" s="5"/>
      <c r="Z76" s="5"/>
      <c r="AA76" s="5"/>
      <c r="AB76" s="5"/>
      <c r="AC76" s="5"/>
      <c r="AD76" s="5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5"/>
      <c r="V77" s="5"/>
      <c r="W77" s="5"/>
      <c r="X77" s="5"/>
      <c r="Y77" s="5"/>
      <c r="Z77" s="5"/>
      <c r="AA77" s="5"/>
      <c r="AB77" s="5"/>
      <c r="AC77" s="5"/>
      <c r="AD77" s="5"/>
    </row>
    <row r="78" ht="19.5" customHeight="1">
      <c r="A78" s="81" t="s">
        <v>123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3"/>
      <c r="U78" s="5"/>
      <c r="V78" s="5"/>
      <c r="W78" s="5"/>
      <c r="X78" s="5"/>
      <c r="Y78" s="5"/>
      <c r="Z78" s="5"/>
      <c r="AA78" s="5"/>
      <c r="AB78" s="5"/>
      <c r="AC78" s="5"/>
      <c r="AD78" s="5"/>
    </row>
    <row r="79" ht="27.75" customHeight="1">
      <c r="A79" s="13" t="s">
        <v>5</v>
      </c>
      <c r="B79" s="15" t="s">
        <v>6</v>
      </c>
      <c r="C79" s="32"/>
      <c r="D79" s="32"/>
      <c r="E79" s="32"/>
      <c r="F79" s="32"/>
      <c r="G79" s="32"/>
      <c r="H79" s="32"/>
      <c r="I79" s="35"/>
      <c r="J79" s="36" t="s">
        <v>18</v>
      </c>
      <c r="K79" s="16" t="s">
        <v>20</v>
      </c>
      <c r="L79" s="9"/>
      <c r="M79" s="11"/>
      <c r="N79" s="16" t="s">
        <v>21</v>
      </c>
      <c r="O79" s="9"/>
      <c r="P79" s="11"/>
      <c r="Q79" s="16" t="s">
        <v>22</v>
      </c>
      <c r="R79" s="9"/>
      <c r="S79" s="11"/>
      <c r="T79" s="36" t="s">
        <v>23</v>
      </c>
      <c r="U79" s="5"/>
      <c r="V79" s="5"/>
      <c r="W79" s="5"/>
      <c r="X79" s="5"/>
      <c r="Y79" s="5"/>
      <c r="Z79" s="5"/>
      <c r="AA79" s="5"/>
      <c r="AB79" s="5"/>
      <c r="AC79" s="5"/>
      <c r="AD79" s="5"/>
    </row>
    <row r="80" ht="12.75" customHeight="1">
      <c r="A80" s="38"/>
      <c r="B80" s="40"/>
      <c r="C80" s="42"/>
      <c r="D80" s="42"/>
      <c r="E80" s="42"/>
      <c r="F80" s="42"/>
      <c r="G80" s="42"/>
      <c r="H80" s="42"/>
      <c r="I80" s="43"/>
      <c r="J80" s="38"/>
      <c r="K80" s="44" t="s">
        <v>28</v>
      </c>
      <c r="L80" s="44" t="s">
        <v>29</v>
      </c>
      <c r="M80" s="44" t="s">
        <v>31</v>
      </c>
      <c r="N80" s="44" t="s">
        <v>32</v>
      </c>
      <c r="O80" s="44" t="s">
        <v>33</v>
      </c>
      <c r="P80" s="44" t="s">
        <v>34</v>
      </c>
      <c r="Q80" s="44" t="s">
        <v>35</v>
      </c>
      <c r="R80" s="44" t="s">
        <v>28</v>
      </c>
      <c r="S80" s="44" t="s">
        <v>36</v>
      </c>
      <c r="T80" s="38"/>
      <c r="U80" s="5"/>
      <c r="V80" s="5"/>
      <c r="W80" s="5"/>
      <c r="X80" s="5"/>
      <c r="Y80" s="5"/>
      <c r="Z80" s="5"/>
      <c r="AA80" s="5"/>
      <c r="AB80" s="5"/>
      <c r="AC80" s="5"/>
      <c r="AD80" s="5"/>
    </row>
    <row r="81" ht="12.75" customHeight="1">
      <c r="A81" s="8" t="s">
        <v>124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11"/>
      <c r="U81" s="5"/>
      <c r="V81" s="5"/>
      <c r="W81" s="5"/>
      <c r="X81" s="5"/>
      <c r="Y81" s="5"/>
      <c r="Z81" s="5"/>
      <c r="AA81" s="5"/>
      <c r="AB81" s="5"/>
      <c r="AC81" s="5"/>
      <c r="AD81" s="5"/>
    </row>
    <row r="82" ht="30.75" customHeight="1">
      <c r="A82" s="45" t="s">
        <v>125</v>
      </c>
      <c r="B82" s="54" t="s">
        <v>126</v>
      </c>
      <c r="C82" s="9"/>
      <c r="D82" s="9"/>
      <c r="E82" s="9"/>
      <c r="F82" s="9"/>
      <c r="G82" s="9"/>
      <c r="H82" s="9"/>
      <c r="I82" s="11"/>
      <c r="J82" s="48">
        <v>7.0</v>
      </c>
      <c r="K82" s="48">
        <v>1.0</v>
      </c>
      <c r="L82" s="48">
        <v>2.0</v>
      </c>
      <c r="M82" s="48">
        <v>0.0</v>
      </c>
      <c r="N82" s="48">
        <f t="shared" ref="N82:N88" si="17">K82+L82+M82</f>
        <v>3</v>
      </c>
      <c r="O82" s="48">
        <f t="shared" ref="O82:O88" si="18">P82-N82</f>
        <v>10</v>
      </c>
      <c r="P82" s="48">
        <f t="shared" ref="P82:P88" si="19">ROUND(PRODUCT(J82,25)/14,0)</f>
        <v>13</v>
      </c>
      <c r="Q82" s="48"/>
      <c r="R82" s="48" t="s">
        <v>28</v>
      </c>
      <c r="S82" s="50"/>
      <c r="T82" s="65" t="s">
        <v>82</v>
      </c>
      <c r="U82" s="5"/>
      <c r="V82" s="5"/>
      <c r="W82" s="5"/>
      <c r="X82" s="5"/>
      <c r="Y82" s="5"/>
      <c r="Z82" s="5"/>
      <c r="AA82" s="5"/>
      <c r="AB82" s="5"/>
      <c r="AC82" s="5"/>
      <c r="AD82" s="5"/>
    </row>
    <row r="83" ht="37.5" customHeight="1">
      <c r="A83" s="45" t="s">
        <v>127</v>
      </c>
      <c r="B83" s="54" t="s">
        <v>128</v>
      </c>
      <c r="C83" s="9"/>
      <c r="D83" s="9"/>
      <c r="E83" s="9"/>
      <c r="F83" s="9"/>
      <c r="G83" s="9"/>
      <c r="H83" s="9"/>
      <c r="I83" s="11"/>
      <c r="J83" s="48">
        <v>7.0</v>
      </c>
      <c r="K83" s="48">
        <v>1.0</v>
      </c>
      <c r="L83" s="48">
        <v>2.0</v>
      </c>
      <c r="M83" s="48">
        <v>0.0</v>
      </c>
      <c r="N83" s="48">
        <f t="shared" si="17"/>
        <v>3</v>
      </c>
      <c r="O83" s="48">
        <f t="shared" si="18"/>
        <v>10</v>
      </c>
      <c r="P83" s="48">
        <f t="shared" si="19"/>
        <v>13</v>
      </c>
      <c r="Q83" s="48"/>
      <c r="R83" s="48" t="s">
        <v>28</v>
      </c>
      <c r="S83" s="50"/>
      <c r="T83" s="65" t="s">
        <v>82</v>
      </c>
      <c r="U83" s="5"/>
      <c r="V83" s="5"/>
      <c r="W83" s="5"/>
      <c r="X83" s="5"/>
      <c r="Y83" s="5"/>
      <c r="Z83" s="5"/>
      <c r="AA83" s="5"/>
      <c r="AB83" s="5"/>
      <c r="AC83" s="5"/>
      <c r="AD83" s="5"/>
    </row>
    <row r="84" ht="21.75" customHeight="1">
      <c r="A84" s="45" t="s">
        <v>129</v>
      </c>
      <c r="B84" s="54" t="s">
        <v>130</v>
      </c>
      <c r="C84" s="9"/>
      <c r="D84" s="9"/>
      <c r="E84" s="9"/>
      <c r="F84" s="9"/>
      <c r="G84" s="9"/>
      <c r="H84" s="9"/>
      <c r="I84" s="11"/>
      <c r="J84" s="48">
        <v>7.0</v>
      </c>
      <c r="K84" s="48">
        <v>1.0</v>
      </c>
      <c r="L84" s="48">
        <v>2.0</v>
      </c>
      <c r="M84" s="48">
        <v>0.0</v>
      </c>
      <c r="N84" s="48">
        <f t="shared" si="17"/>
        <v>3</v>
      </c>
      <c r="O84" s="48">
        <f t="shared" si="18"/>
        <v>10</v>
      </c>
      <c r="P84" s="48">
        <f t="shared" si="19"/>
        <v>13</v>
      </c>
      <c r="Q84" s="48"/>
      <c r="R84" s="48" t="s">
        <v>28</v>
      </c>
      <c r="S84" s="50"/>
      <c r="T84" s="65" t="s">
        <v>82</v>
      </c>
      <c r="U84" s="5"/>
      <c r="V84" s="5"/>
      <c r="W84" s="5"/>
      <c r="X84" s="5"/>
      <c r="Y84" s="5"/>
      <c r="Z84" s="5"/>
      <c r="AA84" s="5"/>
      <c r="AB84" s="5"/>
      <c r="AC84" s="5"/>
      <c r="AD84" s="5"/>
    </row>
    <row r="85" ht="24.0" customHeight="1">
      <c r="A85" s="45" t="s">
        <v>131</v>
      </c>
      <c r="B85" s="54" t="s">
        <v>132</v>
      </c>
      <c r="C85" s="9"/>
      <c r="D85" s="9"/>
      <c r="E85" s="9"/>
      <c r="F85" s="9"/>
      <c r="G85" s="9"/>
      <c r="H85" s="9"/>
      <c r="I85" s="11"/>
      <c r="J85" s="48">
        <v>7.0</v>
      </c>
      <c r="K85" s="48">
        <v>1.0</v>
      </c>
      <c r="L85" s="48">
        <v>2.0</v>
      </c>
      <c r="M85" s="48">
        <v>0.0</v>
      </c>
      <c r="N85" s="48">
        <f t="shared" si="17"/>
        <v>3</v>
      </c>
      <c r="O85" s="48">
        <f t="shared" si="18"/>
        <v>10</v>
      </c>
      <c r="P85" s="48">
        <f t="shared" si="19"/>
        <v>13</v>
      </c>
      <c r="Q85" s="48"/>
      <c r="R85" s="48" t="s">
        <v>28</v>
      </c>
      <c r="S85" s="50"/>
      <c r="T85" s="65" t="s">
        <v>82</v>
      </c>
      <c r="U85" s="5"/>
      <c r="V85" s="5"/>
      <c r="W85" s="5"/>
      <c r="X85" s="5"/>
      <c r="Y85" s="5"/>
      <c r="Z85" s="5"/>
      <c r="AA85" s="5"/>
      <c r="AB85" s="5"/>
      <c r="AC85" s="5"/>
      <c r="AD85" s="5"/>
    </row>
    <row r="86" ht="22.5" customHeight="1">
      <c r="A86" s="45" t="s">
        <v>133</v>
      </c>
      <c r="B86" s="54" t="s">
        <v>134</v>
      </c>
      <c r="C86" s="9"/>
      <c r="D86" s="9"/>
      <c r="E86" s="9"/>
      <c r="F86" s="9"/>
      <c r="G86" s="9"/>
      <c r="H86" s="9"/>
      <c r="I86" s="11"/>
      <c r="J86" s="48">
        <v>7.0</v>
      </c>
      <c r="K86" s="48">
        <v>1.0</v>
      </c>
      <c r="L86" s="48">
        <v>2.0</v>
      </c>
      <c r="M86" s="48">
        <v>0.0</v>
      </c>
      <c r="N86" s="48">
        <f t="shared" si="17"/>
        <v>3</v>
      </c>
      <c r="O86" s="48">
        <f t="shared" si="18"/>
        <v>10</v>
      </c>
      <c r="P86" s="48">
        <f t="shared" si="19"/>
        <v>13</v>
      </c>
      <c r="Q86" s="48"/>
      <c r="R86" s="48" t="s">
        <v>28</v>
      </c>
      <c r="S86" s="50"/>
      <c r="T86" s="65" t="s">
        <v>82</v>
      </c>
      <c r="U86" s="5"/>
      <c r="V86" s="5"/>
      <c r="W86" s="5"/>
      <c r="X86" s="5"/>
      <c r="Y86" s="5"/>
      <c r="Z86" s="5"/>
      <c r="AA86" s="5"/>
      <c r="AB86" s="5"/>
      <c r="AC86" s="5"/>
      <c r="AD86" s="5"/>
    </row>
    <row r="87" ht="24.0" customHeight="1">
      <c r="A87" s="82" t="s">
        <v>135</v>
      </c>
      <c r="B87" s="83" t="s">
        <v>136</v>
      </c>
      <c r="C87" s="28"/>
      <c r="D87" s="28"/>
      <c r="E87" s="28"/>
      <c r="F87" s="28"/>
      <c r="G87" s="28"/>
      <c r="H87" s="28"/>
      <c r="I87" s="84"/>
      <c r="J87" s="85">
        <v>7.0</v>
      </c>
      <c r="K87" s="85">
        <v>1.0</v>
      </c>
      <c r="L87" s="85">
        <v>2.0</v>
      </c>
      <c r="M87" s="85">
        <v>0.0</v>
      </c>
      <c r="N87" s="85">
        <f t="shared" si="17"/>
        <v>3</v>
      </c>
      <c r="O87" s="85">
        <f t="shared" si="18"/>
        <v>10</v>
      </c>
      <c r="P87" s="85">
        <f t="shared" si="19"/>
        <v>13</v>
      </c>
      <c r="Q87" s="85"/>
      <c r="R87" s="85" t="s">
        <v>28</v>
      </c>
      <c r="S87" s="86"/>
      <c r="T87" s="87" t="s">
        <v>82</v>
      </c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ht="24.0" customHeight="1">
      <c r="A88" s="73"/>
      <c r="B88" s="78" t="s">
        <v>137</v>
      </c>
      <c r="C88" s="9"/>
      <c r="D88" s="9"/>
      <c r="E88" s="9"/>
      <c r="F88" s="9"/>
      <c r="G88" s="9"/>
      <c r="H88" s="9"/>
      <c r="I88" s="11"/>
      <c r="J88" s="48">
        <v>7.0</v>
      </c>
      <c r="K88" s="48">
        <v>1.0</v>
      </c>
      <c r="L88" s="48">
        <v>2.0</v>
      </c>
      <c r="M88" s="48">
        <v>0.0</v>
      </c>
      <c r="N88" s="48">
        <f t="shared" si="17"/>
        <v>3</v>
      </c>
      <c r="O88" s="48">
        <f t="shared" si="18"/>
        <v>10</v>
      </c>
      <c r="P88" s="48">
        <f t="shared" si="19"/>
        <v>13</v>
      </c>
      <c r="Q88" s="48"/>
      <c r="R88" s="48" t="s">
        <v>28</v>
      </c>
      <c r="S88" s="50"/>
      <c r="T88" s="65" t="s">
        <v>82</v>
      </c>
      <c r="U88" s="5"/>
      <c r="V88" s="5"/>
      <c r="W88" s="5"/>
      <c r="X88" s="5"/>
      <c r="Y88" s="5"/>
      <c r="Z88" s="5"/>
      <c r="AA88" s="5"/>
      <c r="AB88" s="5"/>
      <c r="AC88" s="5"/>
      <c r="AD88" s="5"/>
    </row>
    <row r="89" ht="12.75" customHeight="1">
      <c r="A89" s="53" t="s">
        <v>138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11"/>
      <c r="U89" s="5"/>
      <c r="V89" s="5"/>
      <c r="W89" s="5"/>
      <c r="X89" s="5"/>
      <c r="Y89" s="5"/>
      <c r="Z89" s="5"/>
      <c r="AA89" s="5"/>
      <c r="AB89" s="5"/>
      <c r="AC89" s="5"/>
      <c r="AD89" s="5"/>
    </row>
    <row r="90" ht="32.25" customHeight="1">
      <c r="A90" s="45" t="s">
        <v>139</v>
      </c>
      <c r="B90" s="54" t="s">
        <v>140</v>
      </c>
      <c r="C90" s="9"/>
      <c r="D90" s="9"/>
      <c r="E90" s="9"/>
      <c r="F90" s="9"/>
      <c r="G90" s="9"/>
      <c r="H90" s="9"/>
      <c r="I90" s="11"/>
      <c r="J90" s="48">
        <v>7.0</v>
      </c>
      <c r="K90" s="48">
        <v>1.0</v>
      </c>
      <c r="L90" s="48">
        <v>2.0</v>
      </c>
      <c r="M90" s="48">
        <v>0.0</v>
      </c>
      <c r="N90" s="48">
        <f t="shared" ref="N90:N96" si="20">K90+L90+M90</f>
        <v>3</v>
      </c>
      <c r="O90" s="48">
        <f t="shared" ref="O90:O96" si="21">P90-N90</f>
        <v>10</v>
      </c>
      <c r="P90" s="48">
        <f t="shared" ref="P90:P96" si="22">ROUND(PRODUCT(J90,25)/14,0)</f>
        <v>13</v>
      </c>
      <c r="Q90" s="48"/>
      <c r="R90" s="48" t="s">
        <v>28</v>
      </c>
      <c r="S90" s="50"/>
      <c r="T90" s="65" t="s">
        <v>82</v>
      </c>
      <c r="U90" s="5"/>
      <c r="V90" s="5"/>
      <c r="W90" s="5"/>
      <c r="X90" s="5"/>
      <c r="Y90" s="5"/>
      <c r="Z90" s="5"/>
      <c r="AA90" s="5"/>
      <c r="AB90" s="5"/>
      <c r="AC90" s="5"/>
      <c r="AD90" s="5"/>
    </row>
    <row r="91" ht="48.0" customHeight="1">
      <c r="A91" s="45" t="s">
        <v>141</v>
      </c>
      <c r="B91" s="54" t="s">
        <v>142</v>
      </c>
      <c r="C91" s="9"/>
      <c r="D91" s="9"/>
      <c r="E91" s="9"/>
      <c r="F91" s="9"/>
      <c r="G91" s="9"/>
      <c r="H91" s="9"/>
      <c r="I91" s="11"/>
      <c r="J91" s="48">
        <v>7.0</v>
      </c>
      <c r="K91" s="48">
        <v>1.0</v>
      </c>
      <c r="L91" s="48">
        <v>2.0</v>
      </c>
      <c r="M91" s="48">
        <v>0.0</v>
      </c>
      <c r="N91" s="48">
        <f t="shared" si="20"/>
        <v>3</v>
      </c>
      <c r="O91" s="48">
        <f t="shared" si="21"/>
        <v>10</v>
      </c>
      <c r="P91" s="48">
        <f t="shared" si="22"/>
        <v>13</v>
      </c>
      <c r="Q91" s="48"/>
      <c r="R91" s="48" t="s">
        <v>28</v>
      </c>
      <c r="S91" s="50"/>
      <c r="T91" s="65" t="s">
        <v>82</v>
      </c>
      <c r="U91" s="5"/>
      <c r="V91" s="5"/>
      <c r="W91" s="5"/>
      <c r="X91" s="5"/>
      <c r="Y91" s="5"/>
      <c r="Z91" s="5"/>
      <c r="AA91" s="5"/>
      <c r="AB91" s="5"/>
      <c r="AC91" s="5"/>
      <c r="AD91" s="5"/>
    </row>
    <row r="92" ht="23.25" customHeight="1">
      <c r="A92" s="45" t="s">
        <v>143</v>
      </c>
      <c r="B92" s="46" t="s">
        <v>144</v>
      </c>
      <c r="C92" s="9"/>
      <c r="D92" s="9"/>
      <c r="E92" s="9"/>
      <c r="F92" s="9"/>
      <c r="G92" s="9"/>
      <c r="H92" s="9"/>
      <c r="I92" s="11"/>
      <c r="J92" s="48">
        <v>7.0</v>
      </c>
      <c r="K92" s="48">
        <v>1.0</v>
      </c>
      <c r="L92" s="48">
        <v>2.0</v>
      </c>
      <c r="M92" s="48">
        <v>0.0</v>
      </c>
      <c r="N92" s="48">
        <f t="shared" si="20"/>
        <v>3</v>
      </c>
      <c r="O92" s="48">
        <f t="shared" si="21"/>
        <v>10</v>
      </c>
      <c r="P92" s="48">
        <f t="shared" si="22"/>
        <v>13</v>
      </c>
      <c r="Q92" s="48"/>
      <c r="R92" s="48" t="s">
        <v>28</v>
      </c>
      <c r="S92" s="50"/>
      <c r="T92" s="65" t="s">
        <v>82</v>
      </c>
      <c r="U92" s="5"/>
      <c r="V92" s="5"/>
      <c r="W92" s="5"/>
      <c r="X92" s="5"/>
      <c r="Y92" s="5"/>
      <c r="Z92" s="5"/>
      <c r="AA92" s="5"/>
      <c r="AB92" s="5"/>
      <c r="AC92" s="5"/>
      <c r="AD92" s="5"/>
    </row>
    <row r="93" ht="22.5" customHeight="1">
      <c r="A93" s="45" t="s">
        <v>145</v>
      </c>
      <c r="B93" s="46" t="s">
        <v>146</v>
      </c>
      <c r="C93" s="9"/>
      <c r="D93" s="9"/>
      <c r="E93" s="9"/>
      <c r="F93" s="9"/>
      <c r="G93" s="9"/>
      <c r="H93" s="9"/>
      <c r="I93" s="11"/>
      <c r="J93" s="48">
        <v>7.0</v>
      </c>
      <c r="K93" s="48">
        <v>1.0</v>
      </c>
      <c r="L93" s="48">
        <v>2.0</v>
      </c>
      <c r="M93" s="48">
        <v>0.0</v>
      </c>
      <c r="N93" s="48">
        <f t="shared" si="20"/>
        <v>3</v>
      </c>
      <c r="O93" s="48">
        <f t="shared" si="21"/>
        <v>10</v>
      </c>
      <c r="P93" s="48">
        <f t="shared" si="22"/>
        <v>13</v>
      </c>
      <c r="Q93" s="48"/>
      <c r="R93" s="48" t="s">
        <v>28</v>
      </c>
      <c r="S93" s="50"/>
      <c r="T93" s="65" t="s">
        <v>82</v>
      </c>
      <c r="U93" s="5"/>
      <c r="V93" s="5"/>
      <c r="W93" s="5"/>
      <c r="X93" s="5"/>
      <c r="Y93" s="5"/>
      <c r="Z93" s="5"/>
      <c r="AA93" s="5"/>
      <c r="AB93" s="5"/>
      <c r="AC93" s="5"/>
      <c r="AD93" s="5"/>
    </row>
    <row r="94" ht="21.75" customHeight="1">
      <c r="A94" s="45" t="s">
        <v>147</v>
      </c>
      <c r="B94" s="46" t="s">
        <v>134</v>
      </c>
      <c r="C94" s="9"/>
      <c r="D94" s="9"/>
      <c r="E94" s="9"/>
      <c r="F94" s="9"/>
      <c r="G94" s="9"/>
      <c r="H94" s="9"/>
      <c r="I94" s="11"/>
      <c r="J94" s="48">
        <v>7.0</v>
      </c>
      <c r="K94" s="48">
        <v>1.0</v>
      </c>
      <c r="L94" s="48">
        <v>2.0</v>
      </c>
      <c r="M94" s="48">
        <v>0.0</v>
      </c>
      <c r="N94" s="48">
        <f t="shared" si="20"/>
        <v>3</v>
      </c>
      <c r="O94" s="48">
        <f t="shared" si="21"/>
        <v>10</v>
      </c>
      <c r="P94" s="48">
        <f t="shared" si="22"/>
        <v>13</v>
      </c>
      <c r="Q94" s="48"/>
      <c r="R94" s="48" t="s">
        <v>28</v>
      </c>
      <c r="S94" s="50"/>
      <c r="T94" s="65" t="s">
        <v>82</v>
      </c>
      <c r="U94" s="5"/>
      <c r="V94" s="5"/>
      <c r="W94" s="5"/>
      <c r="X94" s="5"/>
      <c r="Y94" s="5"/>
      <c r="Z94" s="5"/>
      <c r="AA94" s="5"/>
      <c r="AB94" s="5"/>
      <c r="AC94" s="5"/>
      <c r="AD94" s="5"/>
    </row>
    <row r="95" ht="27.0" customHeight="1">
      <c r="A95" s="82" t="s">
        <v>148</v>
      </c>
      <c r="B95" s="88" t="s">
        <v>149</v>
      </c>
      <c r="C95" s="89"/>
      <c r="D95" s="89"/>
      <c r="E95" s="89"/>
      <c r="F95" s="89"/>
      <c r="G95" s="89"/>
      <c r="H95" s="89"/>
      <c r="I95" s="90"/>
      <c r="J95" s="85">
        <v>7.0</v>
      </c>
      <c r="K95" s="85">
        <v>1.0</v>
      </c>
      <c r="L95" s="85">
        <v>2.0</v>
      </c>
      <c r="M95" s="85">
        <v>0.0</v>
      </c>
      <c r="N95" s="85">
        <f t="shared" si="20"/>
        <v>3</v>
      </c>
      <c r="O95" s="85">
        <f t="shared" si="21"/>
        <v>10</v>
      </c>
      <c r="P95" s="85">
        <f t="shared" si="22"/>
        <v>13</v>
      </c>
      <c r="Q95" s="85"/>
      <c r="R95" s="85" t="s">
        <v>28</v>
      </c>
      <c r="S95" s="86"/>
      <c r="T95" s="87" t="s">
        <v>82</v>
      </c>
      <c r="U95" s="5"/>
      <c r="V95" s="5"/>
      <c r="W95" s="5"/>
      <c r="X95" s="5"/>
      <c r="Y95" s="5"/>
      <c r="Z95" s="5"/>
      <c r="AA95" s="5"/>
      <c r="AB95" s="5"/>
      <c r="AC95" s="5"/>
      <c r="AD95" s="5"/>
    </row>
    <row r="96" ht="27.0" customHeight="1">
      <c r="A96" s="73"/>
      <c r="B96" s="78" t="s">
        <v>137</v>
      </c>
      <c r="C96" s="9"/>
      <c r="D96" s="9"/>
      <c r="E96" s="9"/>
      <c r="F96" s="9"/>
      <c r="G96" s="9"/>
      <c r="H96" s="9"/>
      <c r="I96" s="11"/>
      <c r="J96" s="48">
        <v>7.0</v>
      </c>
      <c r="K96" s="48">
        <v>1.0</v>
      </c>
      <c r="L96" s="48">
        <v>2.0</v>
      </c>
      <c r="M96" s="48">
        <v>0.0</v>
      </c>
      <c r="N96" s="48">
        <f t="shared" si="20"/>
        <v>3</v>
      </c>
      <c r="O96" s="48">
        <f t="shared" si="21"/>
        <v>10</v>
      </c>
      <c r="P96" s="48">
        <f t="shared" si="22"/>
        <v>13</v>
      </c>
      <c r="Q96" s="48"/>
      <c r="R96" s="48" t="s">
        <v>28</v>
      </c>
      <c r="S96" s="50"/>
      <c r="T96" s="65" t="s">
        <v>82</v>
      </c>
      <c r="U96" s="5"/>
      <c r="V96" s="5"/>
      <c r="W96" s="5"/>
      <c r="X96" s="5"/>
      <c r="Y96" s="5"/>
      <c r="Z96" s="5"/>
      <c r="AA96" s="5"/>
      <c r="AB96" s="5"/>
      <c r="AC96" s="5"/>
      <c r="AD96" s="5"/>
    </row>
    <row r="97" ht="12.75" customHeight="1">
      <c r="A97" s="53" t="s">
        <v>150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11"/>
      <c r="U97" s="5"/>
      <c r="V97" s="5"/>
      <c r="W97" s="5"/>
      <c r="X97" s="5"/>
      <c r="Y97" s="5"/>
      <c r="Z97" s="5"/>
      <c r="AA97" s="5"/>
      <c r="AB97" s="5"/>
      <c r="AC97" s="5"/>
      <c r="AD97" s="5"/>
    </row>
    <row r="98" ht="27.75" customHeight="1">
      <c r="A98" s="45" t="s">
        <v>151</v>
      </c>
      <c r="B98" s="46" t="s">
        <v>152</v>
      </c>
      <c r="C98" s="9"/>
      <c r="D98" s="9"/>
      <c r="E98" s="9"/>
      <c r="F98" s="9"/>
      <c r="G98" s="9"/>
      <c r="H98" s="9"/>
      <c r="I98" s="11"/>
      <c r="J98" s="48">
        <v>7.0</v>
      </c>
      <c r="K98" s="48">
        <v>1.0</v>
      </c>
      <c r="L98" s="48">
        <v>2.0</v>
      </c>
      <c r="M98" s="48">
        <v>0.0</v>
      </c>
      <c r="N98" s="48">
        <f t="shared" ref="N98:N104" si="23">K98+L98+M98</f>
        <v>3</v>
      </c>
      <c r="O98" s="48">
        <f t="shared" ref="O98:O104" si="24">P98-N98</f>
        <v>10</v>
      </c>
      <c r="P98" s="48">
        <f t="shared" ref="P98:P104" si="25">ROUND(PRODUCT(J98,25)/14,0)</f>
        <v>13</v>
      </c>
      <c r="Q98" s="48"/>
      <c r="R98" s="48" t="s">
        <v>28</v>
      </c>
      <c r="S98" s="50"/>
      <c r="T98" s="65" t="s">
        <v>82</v>
      </c>
      <c r="U98" s="5"/>
      <c r="V98" s="5"/>
      <c r="W98" s="5"/>
      <c r="X98" s="5"/>
      <c r="Y98" s="5"/>
      <c r="Z98" s="5"/>
      <c r="AA98" s="5"/>
      <c r="AB98" s="5"/>
      <c r="AC98" s="5"/>
      <c r="AD98" s="5"/>
    </row>
    <row r="99" ht="30.0" customHeight="1">
      <c r="A99" s="45" t="s">
        <v>153</v>
      </c>
      <c r="B99" s="54" t="s">
        <v>154</v>
      </c>
      <c r="C99" s="9"/>
      <c r="D99" s="9"/>
      <c r="E99" s="9"/>
      <c r="F99" s="9"/>
      <c r="G99" s="9"/>
      <c r="H99" s="9"/>
      <c r="I99" s="11"/>
      <c r="J99" s="48">
        <v>7.0</v>
      </c>
      <c r="K99" s="48">
        <v>1.0</v>
      </c>
      <c r="L99" s="48">
        <v>2.0</v>
      </c>
      <c r="M99" s="48">
        <v>0.0</v>
      </c>
      <c r="N99" s="48">
        <f t="shared" si="23"/>
        <v>3</v>
      </c>
      <c r="O99" s="48">
        <f t="shared" si="24"/>
        <v>10</v>
      </c>
      <c r="P99" s="48">
        <f t="shared" si="25"/>
        <v>13</v>
      </c>
      <c r="Q99" s="48"/>
      <c r="R99" s="48" t="s">
        <v>28</v>
      </c>
      <c r="S99" s="50"/>
      <c r="T99" s="65" t="s">
        <v>82</v>
      </c>
      <c r="U99" s="5"/>
      <c r="V99" s="5"/>
      <c r="W99" s="5"/>
      <c r="X99" s="5"/>
      <c r="Y99" s="5"/>
      <c r="Z99" s="5"/>
      <c r="AA99" s="5"/>
      <c r="AB99" s="5"/>
      <c r="AC99" s="5"/>
      <c r="AD99" s="5"/>
    </row>
    <row r="100" ht="21.0" customHeight="1">
      <c r="A100" s="45" t="s">
        <v>155</v>
      </c>
      <c r="B100" s="46" t="s">
        <v>156</v>
      </c>
      <c r="C100" s="9"/>
      <c r="D100" s="9"/>
      <c r="E100" s="9"/>
      <c r="F100" s="9"/>
      <c r="G100" s="9"/>
      <c r="H100" s="9"/>
      <c r="I100" s="11"/>
      <c r="J100" s="48">
        <v>7.0</v>
      </c>
      <c r="K100" s="48">
        <v>1.0</v>
      </c>
      <c r="L100" s="48">
        <v>2.0</v>
      </c>
      <c r="M100" s="48">
        <v>0.0</v>
      </c>
      <c r="N100" s="48">
        <f t="shared" si="23"/>
        <v>3</v>
      </c>
      <c r="O100" s="48">
        <f t="shared" si="24"/>
        <v>10</v>
      </c>
      <c r="P100" s="48">
        <f t="shared" si="25"/>
        <v>13</v>
      </c>
      <c r="Q100" s="48"/>
      <c r="R100" s="48" t="s">
        <v>28</v>
      </c>
      <c r="S100" s="50"/>
      <c r="T100" s="65" t="s">
        <v>82</v>
      </c>
      <c r="U100" s="5"/>
      <c r="V100" s="5"/>
      <c r="W100" s="5"/>
      <c r="X100" s="5"/>
      <c r="Y100" s="5"/>
      <c r="Z100" s="5"/>
      <c r="AA100" s="5"/>
      <c r="AB100" s="5"/>
      <c r="AC100" s="5"/>
      <c r="AD100" s="5"/>
    </row>
    <row r="101" ht="25.5" customHeight="1">
      <c r="A101" s="45" t="s">
        <v>157</v>
      </c>
      <c r="B101" s="54" t="s">
        <v>158</v>
      </c>
      <c r="C101" s="9"/>
      <c r="D101" s="9"/>
      <c r="E101" s="9"/>
      <c r="F101" s="9"/>
      <c r="G101" s="9"/>
      <c r="H101" s="9"/>
      <c r="I101" s="11"/>
      <c r="J101" s="48">
        <v>7.0</v>
      </c>
      <c r="K101" s="48">
        <v>1.0</v>
      </c>
      <c r="L101" s="48">
        <v>2.0</v>
      </c>
      <c r="M101" s="48">
        <v>0.0</v>
      </c>
      <c r="N101" s="48">
        <f t="shared" si="23"/>
        <v>3</v>
      </c>
      <c r="O101" s="48">
        <f t="shared" si="24"/>
        <v>10</v>
      </c>
      <c r="P101" s="48">
        <f t="shared" si="25"/>
        <v>13</v>
      </c>
      <c r="Q101" s="48"/>
      <c r="R101" s="48" t="s">
        <v>28</v>
      </c>
      <c r="S101" s="50"/>
      <c r="T101" s="65" t="s">
        <v>82</v>
      </c>
      <c r="U101" s="5"/>
      <c r="V101" s="5"/>
      <c r="W101" s="5"/>
      <c r="X101" s="5"/>
      <c r="Y101" s="5"/>
      <c r="Z101" s="5"/>
      <c r="AA101" s="5"/>
      <c r="AB101" s="5"/>
      <c r="AC101" s="5"/>
      <c r="AD101" s="5"/>
    </row>
    <row r="102" ht="19.5" customHeight="1">
      <c r="A102" s="45" t="s">
        <v>159</v>
      </c>
      <c r="B102" s="46" t="s">
        <v>134</v>
      </c>
      <c r="C102" s="9"/>
      <c r="D102" s="9"/>
      <c r="E102" s="9"/>
      <c r="F102" s="9"/>
      <c r="G102" s="9"/>
      <c r="H102" s="9"/>
      <c r="I102" s="11"/>
      <c r="J102" s="48">
        <v>7.0</v>
      </c>
      <c r="K102" s="48">
        <v>1.0</v>
      </c>
      <c r="L102" s="48">
        <v>2.0</v>
      </c>
      <c r="M102" s="48">
        <v>0.0</v>
      </c>
      <c r="N102" s="48">
        <f t="shared" si="23"/>
        <v>3</v>
      </c>
      <c r="O102" s="48">
        <f t="shared" si="24"/>
        <v>10</v>
      </c>
      <c r="P102" s="48">
        <f t="shared" si="25"/>
        <v>13</v>
      </c>
      <c r="Q102" s="48"/>
      <c r="R102" s="48" t="s">
        <v>28</v>
      </c>
      <c r="S102" s="50"/>
      <c r="T102" s="65" t="s">
        <v>82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</row>
    <row r="103" ht="26.25" customHeight="1">
      <c r="A103" s="45" t="s">
        <v>160</v>
      </c>
      <c r="B103" s="46" t="s">
        <v>161</v>
      </c>
      <c r="C103" s="9"/>
      <c r="D103" s="9"/>
      <c r="E103" s="9"/>
      <c r="F103" s="9"/>
      <c r="G103" s="9"/>
      <c r="H103" s="9"/>
      <c r="I103" s="11"/>
      <c r="J103" s="85">
        <v>7.0</v>
      </c>
      <c r="K103" s="85">
        <v>1.0</v>
      </c>
      <c r="L103" s="85">
        <v>2.0</v>
      </c>
      <c r="M103" s="85">
        <v>0.0</v>
      </c>
      <c r="N103" s="48">
        <f t="shared" si="23"/>
        <v>3</v>
      </c>
      <c r="O103" s="48">
        <f t="shared" si="24"/>
        <v>10</v>
      </c>
      <c r="P103" s="48">
        <f t="shared" si="25"/>
        <v>13</v>
      </c>
      <c r="Q103" s="85"/>
      <c r="R103" s="85" t="s">
        <v>28</v>
      </c>
      <c r="S103" s="86"/>
      <c r="T103" s="87" t="s">
        <v>82</v>
      </c>
      <c r="U103" s="5"/>
      <c r="V103" s="5"/>
      <c r="W103" s="5"/>
      <c r="X103" s="5"/>
      <c r="Y103" s="5"/>
      <c r="Z103" s="5"/>
      <c r="AA103" s="5"/>
      <c r="AB103" s="5"/>
      <c r="AC103" s="5"/>
      <c r="AD103" s="5"/>
    </row>
    <row r="104" ht="26.25" customHeight="1">
      <c r="A104" s="73"/>
      <c r="B104" s="78" t="s">
        <v>137</v>
      </c>
      <c r="C104" s="9"/>
      <c r="D104" s="9"/>
      <c r="E104" s="9"/>
      <c r="F104" s="9"/>
      <c r="G104" s="9"/>
      <c r="H104" s="9"/>
      <c r="I104" s="91"/>
      <c r="J104" s="48">
        <v>7.0</v>
      </c>
      <c r="K104" s="48">
        <v>1.0</v>
      </c>
      <c r="L104" s="48">
        <v>2.0</v>
      </c>
      <c r="M104" s="48">
        <v>0.0</v>
      </c>
      <c r="N104" s="48">
        <f t="shared" si="23"/>
        <v>3</v>
      </c>
      <c r="O104" s="48">
        <f t="shared" si="24"/>
        <v>10</v>
      </c>
      <c r="P104" s="48">
        <f t="shared" si="25"/>
        <v>13</v>
      </c>
      <c r="Q104" s="48"/>
      <c r="R104" s="48" t="s">
        <v>28</v>
      </c>
      <c r="S104" s="50"/>
      <c r="T104" s="65" t="s">
        <v>82</v>
      </c>
      <c r="U104" s="5"/>
      <c r="V104" s="5"/>
      <c r="W104" s="5"/>
      <c r="X104" s="5"/>
      <c r="Y104" s="5"/>
      <c r="Z104" s="5"/>
      <c r="AA104" s="5"/>
      <c r="AB104" s="5"/>
      <c r="AC104" s="5"/>
      <c r="AD104" s="5"/>
    </row>
    <row r="105" ht="24.75" customHeight="1">
      <c r="A105" s="20" t="s">
        <v>162</v>
      </c>
      <c r="B105" s="9"/>
      <c r="C105" s="9"/>
      <c r="D105" s="9"/>
      <c r="E105" s="9"/>
      <c r="F105" s="9"/>
      <c r="G105" s="9"/>
      <c r="H105" s="9"/>
      <c r="I105" s="11"/>
      <c r="J105" s="67">
        <f t="shared" ref="J105:P105" si="26">SUM(J82,J90,J98)</f>
        <v>21</v>
      </c>
      <c r="K105" s="67">
        <f t="shared" si="26"/>
        <v>3</v>
      </c>
      <c r="L105" s="67">
        <f t="shared" si="26"/>
        <v>6</v>
      </c>
      <c r="M105" s="67">
        <f t="shared" si="26"/>
        <v>0</v>
      </c>
      <c r="N105" s="67">
        <f t="shared" si="26"/>
        <v>9</v>
      </c>
      <c r="O105" s="67">
        <f t="shared" si="26"/>
        <v>30</v>
      </c>
      <c r="P105" s="67">
        <f t="shared" si="26"/>
        <v>39</v>
      </c>
      <c r="Q105" s="67">
        <f>COUNTIF(Q82,"E")+COUNTIF(Q90,"E")+COUNTIF(Q98,"E")</f>
        <v>0</v>
      </c>
      <c r="R105" s="67">
        <f>COUNTIF(R82,"C")+COUNTIF(R90,"C")+COUNTIF(R98,"C")</f>
        <v>3</v>
      </c>
      <c r="S105" s="67">
        <f>COUNTIF(S82,"VP")+COUNTIF(S90,"VP")+COUNTIF(S98,"VP")</f>
        <v>0</v>
      </c>
      <c r="T105" s="69"/>
      <c r="U105" s="5"/>
      <c r="V105" s="5"/>
      <c r="W105" s="5"/>
      <c r="X105" s="5"/>
      <c r="Y105" s="5"/>
      <c r="Z105" s="5"/>
      <c r="AA105" s="5"/>
      <c r="AB105" s="5"/>
      <c r="AC105" s="5"/>
      <c r="AD105" s="5"/>
    </row>
    <row r="106" ht="13.5" customHeight="1">
      <c r="A106" s="71" t="s">
        <v>85</v>
      </c>
      <c r="B106" s="32"/>
      <c r="C106" s="32"/>
      <c r="D106" s="32"/>
      <c r="E106" s="32"/>
      <c r="F106" s="32"/>
      <c r="G106" s="32"/>
      <c r="H106" s="32"/>
      <c r="I106" s="32"/>
      <c r="J106" s="35"/>
      <c r="K106" s="67">
        <f t="shared" ref="K106:P106" si="27">SUM(K82,K90,K98)*14</f>
        <v>42</v>
      </c>
      <c r="L106" s="67">
        <f t="shared" si="27"/>
        <v>84</v>
      </c>
      <c r="M106" s="67">
        <f t="shared" si="27"/>
        <v>0</v>
      </c>
      <c r="N106" s="67">
        <f t="shared" si="27"/>
        <v>126</v>
      </c>
      <c r="O106" s="67">
        <f t="shared" si="27"/>
        <v>420</v>
      </c>
      <c r="P106" s="67">
        <f t="shared" si="27"/>
        <v>546</v>
      </c>
      <c r="Q106" s="76"/>
      <c r="R106" s="32"/>
      <c r="S106" s="32"/>
      <c r="T106" s="35"/>
      <c r="U106" s="5"/>
      <c r="V106" s="5"/>
      <c r="W106" s="5"/>
      <c r="X106" s="5"/>
      <c r="Y106" s="5"/>
      <c r="Z106" s="5"/>
      <c r="AA106" s="5"/>
      <c r="AB106" s="5"/>
      <c r="AC106" s="5"/>
      <c r="AD106" s="5"/>
    </row>
    <row r="107" ht="12.75" customHeight="1">
      <c r="A107" s="40"/>
      <c r="B107" s="42"/>
      <c r="C107" s="42"/>
      <c r="D107" s="42"/>
      <c r="E107" s="42"/>
      <c r="F107" s="42"/>
      <c r="G107" s="42"/>
      <c r="H107" s="42"/>
      <c r="I107" s="42"/>
      <c r="J107" s="43"/>
      <c r="K107" s="53">
        <f>SUM(K106:M106)</f>
        <v>126</v>
      </c>
      <c r="L107" s="9"/>
      <c r="M107" s="11"/>
      <c r="N107" s="92">
        <f>SUM(N106:O106)</f>
        <v>546</v>
      </c>
      <c r="O107" s="9"/>
      <c r="P107" s="11"/>
      <c r="Q107" s="40"/>
      <c r="R107" s="42"/>
      <c r="S107" s="42"/>
      <c r="T107" s="43"/>
      <c r="U107" s="5"/>
      <c r="V107" s="5"/>
      <c r="W107" s="5"/>
      <c r="X107" s="5"/>
      <c r="Y107" s="5"/>
      <c r="Z107" s="5"/>
      <c r="AA107" s="5"/>
      <c r="AB107" s="5"/>
      <c r="AC107" s="5"/>
      <c r="AD107" s="5"/>
    </row>
    <row r="108" ht="8.25" customHeight="1">
      <c r="A108" s="93"/>
      <c r="B108" s="93"/>
      <c r="C108" s="93"/>
      <c r="D108" s="93"/>
      <c r="E108" s="93"/>
      <c r="F108" s="93"/>
      <c r="G108" s="93"/>
      <c r="H108" s="93"/>
      <c r="I108" s="93"/>
      <c r="J108" s="93"/>
      <c r="K108" s="94"/>
      <c r="L108" s="94"/>
      <c r="M108" s="94"/>
      <c r="N108" s="95"/>
      <c r="O108" s="95"/>
      <c r="P108" s="95"/>
      <c r="Q108" s="96"/>
      <c r="R108" s="96"/>
      <c r="S108" s="96"/>
      <c r="T108" s="96"/>
      <c r="U108" s="5"/>
      <c r="V108" s="5"/>
      <c r="W108" s="5"/>
      <c r="X108" s="5"/>
      <c r="Y108" s="5"/>
      <c r="Z108" s="5"/>
      <c r="AA108" s="5"/>
      <c r="AB108" s="5"/>
      <c r="AC108" s="5"/>
      <c r="AD108" s="5"/>
    </row>
    <row r="109" ht="12.0" hidden="1" customHeight="1">
      <c r="A109" s="6"/>
      <c r="B109" s="37"/>
      <c r="C109" s="37"/>
      <c r="D109" s="37"/>
      <c r="E109" s="37"/>
      <c r="F109" s="37"/>
      <c r="G109" s="37"/>
      <c r="H109" s="6"/>
      <c r="I109" s="6"/>
      <c r="J109" s="6"/>
      <c r="K109" s="6"/>
      <c r="L109" s="6"/>
      <c r="M109" s="64"/>
      <c r="N109" s="64"/>
      <c r="O109" s="64"/>
      <c r="P109" s="64"/>
      <c r="Q109" s="64"/>
      <c r="R109" s="64"/>
      <c r="S109" s="64"/>
      <c r="T109" s="6"/>
      <c r="U109" s="5"/>
      <c r="V109" s="5"/>
      <c r="W109" s="5"/>
      <c r="X109" s="5"/>
      <c r="Y109" s="5"/>
      <c r="Z109" s="5"/>
      <c r="AA109" s="5"/>
      <c r="AB109" s="5"/>
      <c r="AC109" s="5"/>
      <c r="AD109" s="5"/>
    </row>
    <row r="110" ht="15.0" hidden="1" customHeight="1">
      <c r="A110" s="93"/>
      <c r="B110" s="93"/>
      <c r="C110" s="93"/>
      <c r="D110" s="93"/>
      <c r="E110" s="93"/>
      <c r="F110" s="93"/>
      <c r="G110" s="93"/>
      <c r="H110" s="93"/>
      <c r="I110" s="93"/>
      <c r="J110" s="93"/>
      <c r="K110" s="94"/>
      <c r="L110" s="94"/>
      <c r="M110" s="94"/>
      <c r="N110" s="97"/>
      <c r="O110" s="97"/>
      <c r="P110" s="97"/>
      <c r="Q110" s="97"/>
      <c r="R110" s="97"/>
      <c r="S110" s="97"/>
      <c r="T110" s="97"/>
      <c r="U110" s="5"/>
      <c r="V110" s="5"/>
      <c r="W110" s="5"/>
      <c r="X110" s="5"/>
      <c r="Y110" s="5"/>
      <c r="Z110" s="5"/>
      <c r="AA110" s="5"/>
      <c r="AB110" s="5"/>
      <c r="AC110" s="5"/>
      <c r="AD110" s="5"/>
    </row>
    <row r="111" ht="15.0" customHeight="1">
      <c r="A111" s="93"/>
      <c r="B111" s="93"/>
      <c r="C111" s="93"/>
      <c r="D111" s="93"/>
      <c r="E111" s="93"/>
      <c r="F111" s="93"/>
      <c r="G111" s="93"/>
      <c r="H111" s="93"/>
      <c r="I111" s="93"/>
      <c r="J111" s="93"/>
      <c r="K111" s="94"/>
      <c r="L111" s="94"/>
      <c r="M111" s="94"/>
      <c r="N111" s="97"/>
      <c r="O111" s="97"/>
      <c r="P111" s="97"/>
      <c r="Q111" s="97"/>
      <c r="R111" s="97"/>
      <c r="S111" s="97"/>
      <c r="T111" s="97"/>
      <c r="U111" s="5"/>
      <c r="V111" s="5"/>
      <c r="W111" s="5"/>
      <c r="X111" s="5"/>
      <c r="Y111" s="5"/>
      <c r="Z111" s="5"/>
      <c r="AA111" s="5"/>
      <c r="AB111" s="5"/>
      <c r="AC111" s="5"/>
      <c r="AD111" s="5"/>
    </row>
    <row r="112" ht="24.0" customHeight="1">
      <c r="A112" s="98" t="s">
        <v>163</v>
      </c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6"/>
      <c r="U112" s="5"/>
      <c r="V112" s="5"/>
      <c r="W112" s="5"/>
      <c r="X112" s="5"/>
      <c r="Y112" s="5"/>
      <c r="Z112" s="5"/>
      <c r="AA112" s="5"/>
      <c r="AB112" s="5"/>
      <c r="AC112" s="5"/>
      <c r="AD112" s="5"/>
    </row>
    <row r="113" ht="16.5" customHeight="1">
      <c r="A113" s="8" t="s">
        <v>164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11"/>
      <c r="U113" s="5"/>
      <c r="V113" s="5"/>
      <c r="W113" s="5"/>
      <c r="X113" s="5"/>
      <c r="Y113" s="5"/>
      <c r="Z113" s="5"/>
      <c r="AA113" s="5"/>
      <c r="AB113" s="5"/>
      <c r="AC113" s="5"/>
      <c r="AD113" s="5"/>
    </row>
    <row r="114" ht="34.5" customHeight="1">
      <c r="A114" s="13" t="s">
        <v>5</v>
      </c>
      <c r="B114" s="15" t="s">
        <v>6</v>
      </c>
      <c r="C114" s="32"/>
      <c r="D114" s="32"/>
      <c r="E114" s="32"/>
      <c r="F114" s="32"/>
      <c r="G114" s="32"/>
      <c r="H114" s="32"/>
      <c r="I114" s="35"/>
      <c r="J114" s="36" t="s">
        <v>18</v>
      </c>
      <c r="K114" s="16" t="s">
        <v>20</v>
      </c>
      <c r="L114" s="9"/>
      <c r="M114" s="11"/>
      <c r="N114" s="16" t="s">
        <v>21</v>
      </c>
      <c r="O114" s="9"/>
      <c r="P114" s="11"/>
      <c r="Q114" s="16" t="s">
        <v>22</v>
      </c>
      <c r="R114" s="9"/>
      <c r="S114" s="11"/>
      <c r="T114" s="36" t="s">
        <v>23</v>
      </c>
      <c r="U114" s="5"/>
      <c r="V114" s="5"/>
      <c r="W114" s="5"/>
      <c r="X114" s="5"/>
      <c r="Y114" s="5"/>
      <c r="Z114" s="5"/>
      <c r="AA114" s="5"/>
      <c r="AB114" s="5"/>
      <c r="AC114" s="5"/>
      <c r="AD114" s="5"/>
    </row>
    <row r="115" ht="12.75" customHeight="1">
      <c r="A115" s="38"/>
      <c r="B115" s="40"/>
      <c r="C115" s="42"/>
      <c r="D115" s="42"/>
      <c r="E115" s="42"/>
      <c r="F115" s="42"/>
      <c r="G115" s="42"/>
      <c r="H115" s="42"/>
      <c r="I115" s="43"/>
      <c r="J115" s="38"/>
      <c r="K115" s="44" t="s">
        <v>28</v>
      </c>
      <c r="L115" s="44" t="s">
        <v>29</v>
      </c>
      <c r="M115" s="44" t="s">
        <v>31</v>
      </c>
      <c r="N115" s="44" t="s">
        <v>32</v>
      </c>
      <c r="O115" s="44" t="s">
        <v>33</v>
      </c>
      <c r="P115" s="44" t="s">
        <v>34</v>
      </c>
      <c r="Q115" s="44" t="s">
        <v>35</v>
      </c>
      <c r="R115" s="44" t="s">
        <v>28</v>
      </c>
      <c r="S115" s="44" t="s">
        <v>36</v>
      </c>
      <c r="T115" s="38"/>
      <c r="U115" s="5"/>
      <c r="V115" s="5"/>
      <c r="W115" s="5"/>
      <c r="X115" s="5"/>
      <c r="Y115" s="5"/>
      <c r="Z115" s="5"/>
      <c r="AA115" s="5"/>
      <c r="AB115" s="5"/>
      <c r="AC115" s="5"/>
      <c r="AD115" s="5"/>
    </row>
    <row r="116" ht="19.5" customHeight="1">
      <c r="A116" s="73" t="str">
        <f t="shared" ref="A116:A119" si="28">IF(ISNA(INDEX($A$37:$T$109,MATCH($B116,$B$37:$B$109,0),1)),"",INDEX($A$37:$T$109,MATCH($B116,$B$37:$B$109,0),1))</f>
        <v>LMR1114</v>
      </c>
      <c r="B116" s="74" t="s">
        <v>87</v>
      </c>
      <c r="C116" s="9"/>
      <c r="D116" s="9"/>
      <c r="E116" s="9"/>
      <c r="F116" s="9"/>
      <c r="G116" s="9"/>
      <c r="H116" s="9"/>
      <c r="I116" s="11"/>
      <c r="J116" s="48">
        <f t="shared" ref="J116:J119" si="29">IF(ISNA(INDEX($A$37:$T$109,MATCH($B116,$B$37:$B$109,0),10)),"",INDEX($A$37:$T$109,MATCH($B116,$B$37:$B$109,0),10))</f>
        <v>9</v>
      </c>
      <c r="K116" s="48">
        <f t="shared" ref="K116:K119" si="30">IF(ISNA(INDEX($A$37:$T$109,MATCH($B116,$B$37:$B$109,0),11)),"",INDEX($A$37:$T$109,MATCH($B116,$B$37:$B$109,0),11))</f>
        <v>2</v>
      </c>
      <c r="L116" s="48">
        <f t="shared" ref="L116:L119" si="31">IF(ISNA(INDEX($A$37:$T$109,MATCH($B116,$B$37:$B$109,0),12)),"",INDEX($A$37:$T$109,MATCH($B116,$B$37:$B$109,0),12))</f>
        <v>1</v>
      </c>
      <c r="M116" s="48">
        <f t="shared" ref="M116:M119" si="32">IF(ISNA(INDEX($A$37:$T$109,MATCH($B116,$B$37:$B$109,0),13)),"",INDEX($A$37:$T$109,MATCH($B116,$B$37:$B$109,0),13))</f>
        <v>2</v>
      </c>
      <c r="N116" s="48">
        <f t="shared" ref="N116:N119" si="33">IF(ISNA(INDEX($A$37:$T$109,MATCH($B116,$B$37:$B$109,0),14)),"",INDEX($A$37:$T$109,MATCH($B116,$B$37:$B$109,0),14))</f>
        <v>5</v>
      </c>
      <c r="O116" s="48">
        <f t="shared" ref="O116:O119" si="34">IF(ISNA(INDEX($A$37:$T$109,MATCH($B116,$B$37:$B$109,0),15)),"",INDEX($A$37:$T$109,MATCH($B116,$B$37:$B$109,0),15))</f>
        <v>11</v>
      </c>
      <c r="P116" s="48">
        <f t="shared" ref="P116:P119" si="35">IF(ISNA(INDEX($A$37:$T$109,MATCH($B116,$B$37:$B$109,0),16)),"",INDEX($A$37:$T$109,MATCH($B116,$B$37:$B$109,0),16))</f>
        <v>16</v>
      </c>
      <c r="Q116" s="99" t="str">
        <f t="shared" ref="Q116:Q119" si="36">IF(ISNA(INDEX($A$37:$T$109,MATCH($B116,$B$37:$B$109,0),17)),"",INDEX($A$37:$T$109,MATCH($B116,$B$37:$B$109,0),17))</f>
        <v>E</v>
      </c>
      <c r="R116" s="99" t="str">
        <f t="shared" ref="R116:R119" si="37">IF(ISNA(INDEX($A$37:$T$109,MATCH($B116,$B$37:$B$109,0),18)),"",INDEX($A$37:$T$109,MATCH($B116,$B$37:$B$109,0),18))</f>
        <v/>
      </c>
      <c r="S116" s="99" t="str">
        <f t="shared" ref="S116:S119" si="38">IF(ISNA(INDEX($A$37:$T$109,MATCH($B116,$B$37:$B$109,0),19)),"",INDEX($A$37:$T$109,MATCH($B116,$B$37:$B$109,0),19))</f>
        <v/>
      </c>
      <c r="T116" s="65" t="s">
        <v>47</v>
      </c>
      <c r="U116" s="5"/>
      <c r="V116" s="5"/>
      <c r="W116" s="5"/>
      <c r="X116" s="5"/>
      <c r="Y116" s="5"/>
      <c r="Z116" s="5"/>
      <c r="AA116" s="5"/>
      <c r="AB116" s="5"/>
      <c r="AC116" s="5"/>
      <c r="AD116" s="5"/>
    </row>
    <row r="117" ht="21.0" customHeight="1">
      <c r="A117" s="73" t="str">
        <f t="shared" si="28"/>
        <v>LMR1217</v>
      </c>
      <c r="B117" s="74" t="s">
        <v>100</v>
      </c>
      <c r="C117" s="9"/>
      <c r="D117" s="9"/>
      <c r="E117" s="9"/>
      <c r="F117" s="9"/>
      <c r="G117" s="9"/>
      <c r="H117" s="9"/>
      <c r="I117" s="11"/>
      <c r="J117" s="48">
        <f t="shared" si="29"/>
        <v>9</v>
      </c>
      <c r="K117" s="48">
        <f t="shared" si="30"/>
        <v>2</v>
      </c>
      <c r="L117" s="48">
        <f t="shared" si="31"/>
        <v>1</v>
      </c>
      <c r="M117" s="48">
        <f t="shared" si="32"/>
        <v>2</v>
      </c>
      <c r="N117" s="48">
        <f t="shared" si="33"/>
        <v>5</v>
      </c>
      <c r="O117" s="48">
        <f t="shared" si="34"/>
        <v>11</v>
      </c>
      <c r="P117" s="48">
        <f t="shared" si="35"/>
        <v>16</v>
      </c>
      <c r="Q117" s="99" t="str">
        <f t="shared" si="36"/>
        <v>E</v>
      </c>
      <c r="R117" s="99" t="str">
        <f t="shared" si="37"/>
        <v/>
      </c>
      <c r="S117" s="99" t="str">
        <f t="shared" si="38"/>
        <v/>
      </c>
      <c r="T117" s="65" t="s">
        <v>47</v>
      </c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ht="21.0" customHeight="1">
      <c r="A118" s="73" t="str">
        <f t="shared" si="28"/>
        <v>LMR2120</v>
      </c>
      <c r="B118" s="74" t="s">
        <v>108</v>
      </c>
      <c r="C118" s="9"/>
      <c r="D118" s="9"/>
      <c r="E118" s="9"/>
      <c r="F118" s="9"/>
      <c r="G118" s="9"/>
      <c r="H118" s="9"/>
      <c r="I118" s="11"/>
      <c r="J118" s="48">
        <f t="shared" si="29"/>
        <v>9</v>
      </c>
      <c r="K118" s="48">
        <f t="shared" si="30"/>
        <v>2</v>
      </c>
      <c r="L118" s="48">
        <f t="shared" si="31"/>
        <v>1</v>
      </c>
      <c r="M118" s="48">
        <f t="shared" si="32"/>
        <v>2</v>
      </c>
      <c r="N118" s="48">
        <f t="shared" si="33"/>
        <v>5</v>
      </c>
      <c r="O118" s="48">
        <f t="shared" si="34"/>
        <v>11</v>
      </c>
      <c r="P118" s="48">
        <f t="shared" si="35"/>
        <v>16</v>
      </c>
      <c r="Q118" s="99" t="str">
        <f t="shared" si="36"/>
        <v>E</v>
      </c>
      <c r="R118" s="99" t="str">
        <f t="shared" si="37"/>
        <v/>
      </c>
      <c r="S118" s="99" t="str">
        <f t="shared" si="38"/>
        <v/>
      </c>
      <c r="T118" s="65" t="s">
        <v>47</v>
      </c>
      <c r="U118" s="5"/>
      <c r="V118" s="5"/>
      <c r="W118" s="5"/>
      <c r="X118" s="5"/>
      <c r="Y118" s="5"/>
      <c r="Z118" s="5"/>
      <c r="AA118" s="5"/>
      <c r="AB118" s="5"/>
      <c r="AC118" s="5"/>
      <c r="AD118" s="5"/>
    </row>
    <row r="119" ht="18.75" customHeight="1">
      <c r="A119" s="73" t="str">
        <f t="shared" si="28"/>
        <v>LMR2223</v>
      </c>
      <c r="B119" s="74" t="s">
        <v>116</v>
      </c>
      <c r="C119" s="9"/>
      <c r="D119" s="9"/>
      <c r="E119" s="9"/>
      <c r="F119" s="9"/>
      <c r="G119" s="9"/>
      <c r="H119" s="9"/>
      <c r="I119" s="11"/>
      <c r="J119" s="48">
        <f t="shared" si="29"/>
        <v>9</v>
      </c>
      <c r="K119" s="48">
        <f t="shared" si="30"/>
        <v>2</v>
      </c>
      <c r="L119" s="48">
        <f t="shared" si="31"/>
        <v>1</v>
      </c>
      <c r="M119" s="48">
        <f t="shared" si="32"/>
        <v>0</v>
      </c>
      <c r="N119" s="48">
        <f t="shared" si="33"/>
        <v>3</v>
      </c>
      <c r="O119" s="48">
        <f t="shared" si="34"/>
        <v>13</v>
      </c>
      <c r="P119" s="48">
        <f t="shared" si="35"/>
        <v>16</v>
      </c>
      <c r="Q119" s="99" t="str">
        <f t="shared" si="36"/>
        <v>E</v>
      </c>
      <c r="R119" s="99" t="str">
        <f t="shared" si="37"/>
        <v/>
      </c>
      <c r="S119" s="99" t="str">
        <f t="shared" si="38"/>
        <v/>
      </c>
      <c r="T119" s="65" t="s">
        <v>47</v>
      </c>
      <c r="U119" s="5"/>
      <c r="V119" s="5"/>
      <c r="W119" s="5"/>
      <c r="X119" s="5"/>
      <c r="Y119" s="5"/>
      <c r="Z119" s="5"/>
      <c r="AA119" s="5"/>
      <c r="AB119" s="5"/>
      <c r="AC119" s="5"/>
      <c r="AD119" s="5"/>
    </row>
    <row r="120" ht="27.0" customHeight="1">
      <c r="A120" s="20" t="s">
        <v>162</v>
      </c>
      <c r="B120" s="9"/>
      <c r="C120" s="9"/>
      <c r="D120" s="9"/>
      <c r="E120" s="9"/>
      <c r="F120" s="9"/>
      <c r="G120" s="9"/>
      <c r="H120" s="9"/>
      <c r="I120" s="11"/>
      <c r="J120" s="67">
        <f t="shared" ref="J120:P120" si="39">SUM(J116:J119)</f>
        <v>36</v>
      </c>
      <c r="K120" s="67">
        <f t="shared" si="39"/>
        <v>8</v>
      </c>
      <c r="L120" s="67">
        <f t="shared" si="39"/>
        <v>4</v>
      </c>
      <c r="M120" s="67">
        <f t="shared" si="39"/>
        <v>6</v>
      </c>
      <c r="N120" s="67">
        <f t="shared" si="39"/>
        <v>18</v>
      </c>
      <c r="O120" s="67">
        <f t="shared" si="39"/>
        <v>46</v>
      </c>
      <c r="P120" s="67">
        <f t="shared" si="39"/>
        <v>64</v>
      </c>
      <c r="Q120" s="79">
        <f>COUNTIF(Q116:Q119,"E")</f>
        <v>4</v>
      </c>
      <c r="R120" s="79">
        <f>COUNTIF(R116:R119,"C")</f>
        <v>0</v>
      </c>
      <c r="S120" s="79">
        <f>COUNTIF(S116:S119,"VP")</f>
        <v>0</v>
      </c>
      <c r="T120" s="69"/>
      <c r="U120" s="5"/>
      <c r="V120" s="5"/>
      <c r="W120" s="5"/>
      <c r="X120" s="5"/>
      <c r="Y120" s="5"/>
      <c r="Z120" s="5"/>
      <c r="AA120" s="5"/>
      <c r="AB120" s="5"/>
      <c r="AC120" s="5"/>
      <c r="AD120" s="5"/>
    </row>
    <row r="121" ht="12.75" customHeight="1">
      <c r="A121" s="71" t="s">
        <v>85</v>
      </c>
      <c r="B121" s="32"/>
      <c r="C121" s="32"/>
      <c r="D121" s="32"/>
      <c r="E121" s="32"/>
      <c r="F121" s="32"/>
      <c r="G121" s="32"/>
      <c r="H121" s="32"/>
      <c r="I121" s="32"/>
      <c r="J121" s="35"/>
      <c r="K121" s="67">
        <f t="shared" ref="K121:P121" si="40">K120*14</f>
        <v>112</v>
      </c>
      <c r="L121" s="67">
        <f t="shared" si="40"/>
        <v>56</v>
      </c>
      <c r="M121" s="67">
        <f t="shared" si="40"/>
        <v>84</v>
      </c>
      <c r="N121" s="67">
        <f t="shared" si="40"/>
        <v>252</v>
      </c>
      <c r="O121" s="67">
        <f t="shared" si="40"/>
        <v>644</v>
      </c>
      <c r="P121" s="67">
        <f t="shared" si="40"/>
        <v>896</v>
      </c>
      <c r="Q121" s="76"/>
      <c r="R121" s="32"/>
      <c r="S121" s="32"/>
      <c r="T121" s="35"/>
      <c r="U121" s="5"/>
      <c r="V121" s="5"/>
      <c r="W121" s="5"/>
      <c r="X121" s="5"/>
      <c r="Y121" s="5"/>
      <c r="Z121" s="5"/>
      <c r="AA121" s="5"/>
      <c r="AB121" s="5"/>
      <c r="AC121" s="5"/>
      <c r="AD121" s="5"/>
    </row>
    <row r="122" ht="12.75" customHeight="1">
      <c r="A122" s="40"/>
      <c r="B122" s="42"/>
      <c r="C122" s="42"/>
      <c r="D122" s="42"/>
      <c r="E122" s="42"/>
      <c r="F122" s="42"/>
      <c r="G122" s="42"/>
      <c r="H122" s="42"/>
      <c r="I122" s="42"/>
      <c r="J122" s="43"/>
      <c r="K122" s="53">
        <f>SUM(K121:M121)</f>
        <v>252</v>
      </c>
      <c r="L122" s="9"/>
      <c r="M122" s="11"/>
      <c r="N122" s="92">
        <f>SUM(N121:O121)</f>
        <v>896</v>
      </c>
      <c r="O122" s="9"/>
      <c r="P122" s="11"/>
      <c r="Q122" s="40"/>
      <c r="R122" s="42"/>
      <c r="S122" s="42"/>
      <c r="T122" s="43"/>
      <c r="U122" s="5"/>
      <c r="V122" s="5"/>
      <c r="W122" s="5"/>
      <c r="X122" s="5"/>
      <c r="Y122" s="5"/>
      <c r="Z122" s="5"/>
      <c r="AA122" s="5"/>
      <c r="AB122" s="5"/>
      <c r="AC122" s="5"/>
      <c r="AD122" s="5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5"/>
      <c r="V123" s="5"/>
      <c r="W123" s="5"/>
      <c r="X123" s="5"/>
      <c r="Y123" s="5"/>
      <c r="Z123" s="5"/>
      <c r="AA123" s="5"/>
      <c r="AB123" s="5"/>
      <c r="AC123" s="5"/>
      <c r="AD123" s="5"/>
    </row>
    <row r="124" ht="12.75" customHeight="1">
      <c r="A124" s="6"/>
      <c r="B124" s="64"/>
      <c r="C124" s="64"/>
      <c r="D124" s="64"/>
      <c r="E124" s="64"/>
      <c r="F124" s="64"/>
      <c r="G124" s="64"/>
      <c r="H124" s="6"/>
      <c r="I124" s="6"/>
      <c r="J124" s="6"/>
      <c r="K124" s="6"/>
      <c r="L124" s="6"/>
      <c r="M124" s="64"/>
      <c r="N124" s="64"/>
      <c r="O124" s="64"/>
      <c r="P124" s="64"/>
      <c r="Q124" s="64"/>
      <c r="R124" s="64"/>
      <c r="S124" s="64"/>
      <c r="T124" s="6"/>
      <c r="U124" s="5"/>
      <c r="V124" s="5"/>
      <c r="W124" s="5"/>
      <c r="X124" s="5"/>
      <c r="Y124" s="5"/>
      <c r="Z124" s="5"/>
      <c r="AA124" s="5"/>
      <c r="AB124" s="5"/>
      <c r="AC124" s="5"/>
      <c r="AD124" s="5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5"/>
      <c r="V125" s="5"/>
      <c r="W125" s="5"/>
      <c r="X125" s="5"/>
      <c r="Y125" s="5"/>
      <c r="Z125" s="5"/>
      <c r="AA125" s="5"/>
      <c r="AB125" s="5"/>
      <c r="AC125" s="5"/>
      <c r="AD125" s="5"/>
    </row>
    <row r="126" ht="23.25" customHeight="1">
      <c r="A126" s="8" t="s">
        <v>165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11"/>
      <c r="U126" s="5"/>
      <c r="V126" s="5"/>
      <c r="W126" s="5"/>
      <c r="X126" s="5"/>
      <c r="Y126" s="5"/>
      <c r="Z126" s="5"/>
      <c r="AA126" s="5"/>
      <c r="AB126" s="5"/>
      <c r="AC126" s="5"/>
      <c r="AD126" s="5"/>
    </row>
    <row r="127" ht="26.25" customHeight="1">
      <c r="A127" s="13" t="s">
        <v>5</v>
      </c>
      <c r="B127" s="15" t="s">
        <v>6</v>
      </c>
      <c r="C127" s="32"/>
      <c r="D127" s="32"/>
      <c r="E127" s="32"/>
      <c r="F127" s="32"/>
      <c r="G127" s="32"/>
      <c r="H127" s="32"/>
      <c r="I127" s="35"/>
      <c r="J127" s="36" t="s">
        <v>18</v>
      </c>
      <c r="K127" s="16" t="s">
        <v>20</v>
      </c>
      <c r="L127" s="9"/>
      <c r="M127" s="11"/>
      <c r="N127" s="16" t="s">
        <v>21</v>
      </c>
      <c r="O127" s="9"/>
      <c r="P127" s="11"/>
      <c r="Q127" s="16" t="s">
        <v>22</v>
      </c>
      <c r="R127" s="9"/>
      <c r="S127" s="11"/>
      <c r="T127" s="36" t="s">
        <v>23</v>
      </c>
      <c r="U127" s="5"/>
      <c r="V127" s="5"/>
      <c r="W127" s="5"/>
      <c r="X127" s="5"/>
      <c r="Y127" s="5"/>
      <c r="Z127" s="5"/>
      <c r="AA127" s="5"/>
      <c r="AB127" s="5"/>
      <c r="AC127" s="5"/>
      <c r="AD127" s="5"/>
    </row>
    <row r="128" ht="12.75" customHeight="1">
      <c r="A128" s="38"/>
      <c r="B128" s="40"/>
      <c r="C128" s="42"/>
      <c r="D128" s="42"/>
      <c r="E128" s="42"/>
      <c r="F128" s="42"/>
      <c r="G128" s="42"/>
      <c r="H128" s="42"/>
      <c r="I128" s="43"/>
      <c r="J128" s="38"/>
      <c r="K128" s="44" t="s">
        <v>28</v>
      </c>
      <c r="L128" s="44" t="s">
        <v>29</v>
      </c>
      <c r="M128" s="44" t="s">
        <v>31</v>
      </c>
      <c r="N128" s="44" t="s">
        <v>32</v>
      </c>
      <c r="O128" s="44" t="s">
        <v>33</v>
      </c>
      <c r="P128" s="44" t="s">
        <v>34</v>
      </c>
      <c r="Q128" s="44" t="s">
        <v>35</v>
      </c>
      <c r="R128" s="44" t="s">
        <v>28</v>
      </c>
      <c r="S128" s="44" t="s">
        <v>36</v>
      </c>
      <c r="T128" s="38"/>
      <c r="U128" s="5"/>
      <c r="V128" s="5"/>
      <c r="W128" s="5"/>
      <c r="X128" s="5"/>
      <c r="Y128" s="5"/>
      <c r="Z128" s="5"/>
      <c r="AA128" s="5"/>
      <c r="AB128" s="5"/>
      <c r="AC128" s="5"/>
      <c r="AD128" s="5"/>
    </row>
    <row r="129" ht="21.0" customHeight="1">
      <c r="A129" s="73" t="str">
        <f t="shared" ref="A129:A136" si="41">IF(ISNA(INDEX($A$37:$T$109,MATCH($B129,$B$37:$B$109,0),1)),"",INDEX($A$37:$T$109,MATCH($B129,$B$37:$B$109,0),1))</f>
        <v>LMR1115</v>
      </c>
      <c r="B129" s="74" t="s">
        <v>89</v>
      </c>
      <c r="C129" s="9"/>
      <c r="D129" s="9"/>
      <c r="E129" s="9"/>
      <c r="F129" s="9"/>
      <c r="G129" s="9"/>
      <c r="H129" s="9"/>
      <c r="I129" s="11"/>
      <c r="J129" s="48">
        <f t="shared" ref="J129:J136" si="42">IF(ISNA(INDEX($A$37:$T$109,MATCH($B129,$B$37:$B$109,0),10)),"",INDEX($A$37:$T$109,MATCH($B129,$B$37:$B$109,0),10))</f>
        <v>7</v>
      </c>
      <c r="K129" s="48">
        <f t="shared" ref="K129:K136" si="43">IF(ISNA(INDEX($A$37:$T$109,MATCH($B129,$B$37:$B$109,0),11)),"",INDEX($A$37:$T$109,MATCH($B129,$B$37:$B$109,0),11))</f>
        <v>2</v>
      </c>
      <c r="L129" s="48">
        <f t="shared" ref="L129:L136" si="44">IF(ISNA(INDEX($A$37:$T$109,MATCH($B129,$B$37:$B$109,0),12)),"",INDEX($A$37:$T$109,MATCH($B129,$B$37:$B$109,0),12))</f>
        <v>1</v>
      </c>
      <c r="M129" s="48">
        <f t="shared" ref="M129:M136" si="45">IF(ISNA(INDEX($A$37:$T$109,MATCH($B129,$B$37:$B$109,0),13)),"",INDEX($A$37:$T$109,MATCH($B129,$B$37:$B$109,0),13))</f>
        <v>0</v>
      </c>
      <c r="N129" s="48">
        <f t="shared" ref="N129:N136" si="46">IF(ISNA(INDEX($A$37:$T$109,MATCH($B129,$B$37:$B$109,0),14)),"",INDEX($A$37:$T$109,MATCH($B129,$B$37:$B$109,0),14))</f>
        <v>3</v>
      </c>
      <c r="O129" s="48">
        <f t="shared" ref="O129:O136" si="47">IF(ISNA(INDEX($A$37:$T$109,MATCH($B129,$B$37:$B$109,0),15)),"",INDEX($A$37:$T$109,MATCH($B129,$B$37:$B$109,0),15))</f>
        <v>10</v>
      </c>
      <c r="P129" s="48">
        <f t="shared" ref="P129:P136" si="48">IF(ISNA(INDEX($A$37:$T$109,MATCH($B129,$B$37:$B$109,0),16)),"",INDEX($A$37:$T$109,MATCH($B129,$B$37:$B$109,0),16))</f>
        <v>13</v>
      </c>
      <c r="Q129" s="99" t="str">
        <f t="shared" ref="Q129:Q136" si="49">IF(ISNA(INDEX($A$37:$T$109,MATCH($B129,$B$37:$B$109,0),17)),"",INDEX($A$37:$T$109,MATCH($B129,$B$37:$B$109,0),17))</f>
        <v>E</v>
      </c>
      <c r="R129" s="99" t="str">
        <f t="shared" ref="R129:R136" si="50">IF(ISNA(INDEX($A$37:$T$109,MATCH($B129,$B$37:$B$109,0),18)),"",INDEX($A$37:$T$109,MATCH($B129,$B$37:$B$109,0),18))</f>
        <v/>
      </c>
      <c r="S129" s="99" t="str">
        <f t="shared" ref="S129:S136" si="51">IF(ISNA(INDEX($A$37:$T$109,MATCH($B129,$B$37:$B$109,0),19)),"",INDEX($A$37:$T$109,MATCH($B129,$B$37:$B$109,0),19))</f>
        <v/>
      </c>
      <c r="T129" s="65" t="s">
        <v>81</v>
      </c>
      <c r="U129" s="5"/>
      <c r="V129" s="5"/>
      <c r="W129" s="5"/>
      <c r="X129" s="5"/>
      <c r="Y129" s="5"/>
      <c r="Z129" s="5"/>
      <c r="AA129" s="5"/>
      <c r="AB129" s="5"/>
      <c r="AC129" s="5"/>
      <c r="AD129" s="5"/>
    </row>
    <row r="130" ht="22.5" customHeight="1">
      <c r="A130" s="73" t="str">
        <f t="shared" si="41"/>
        <v>LMR1116</v>
      </c>
      <c r="B130" s="74" t="s">
        <v>91</v>
      </c>
      <c r="C130" s="9"/>
      <c r="D130" s="9"/>
      <c r="E130" s="9"/>
      <c r="F130" s="9"/>
      <c r="G130" s="9"/>
      <c r="H130" s="9"/>
      <c r="I130" s="11"/>
      <c r="J130" s="48">
        <f t="shared" si="42"/>
        <v>7</v>
      </c>
      <c r="K130" s="48">
        <f t="shared" si="43"/>
        <v>2</v>
      </c>
      <c r="L130" s="48">
        <f t="shared" si="44"/>
        <v>1</v>
      </c>
      <c r="M130" s="48">
        <f t="shared" si="45"/>
        <v>0</v>
      </c>
      <c r="N130" s="48">
        <f t="shared" si="46"/>
        <v>3</v>
      </c>
      <c r="O130" s="48">
        <f t="shared" si="47"/>
        <v>10</v>
      </c>
      <c r="P130" s="48">
        <f t="shared" si="48"/>
        <v>13</v>
      </c>
      <c r="Q130" s="99" t="str">
        <f t="shared" si="49"/>
        <v/>
      </c>
      <c r="R130" s="99" t="str">
        <f t="shared" si="50"/>
        <v>C</v>
      </c>
      <c r="S130" s="99" t="str">
        <f t="shared" si="51"/>
        <v/>
      </c>
      <c r="T130" s="65" t="s">
        <v>81</v>
      </c>
      <c r="U130" s="5"/>
      <c r="V130" s="5"/>
      <c r="W130" s="5"/>
      <c r="X130" s="5"/>
      <c r="Y130" s="5"/>
      <c r="Z130" s="5"/>
      <c r="AA130" s="5"/>
      <c r="AB130" s="5"/>
      <c r="AC130" s="5"/>
      <c r="AD130" s="5"/>
    </row>
    <row r="131" ht="22.5" customHeight="1">
      <c r="A131" s="73" t="str">
        <f t="shared" si="41"/>
        <v>LMR1218</v>
      </c>
      <c r="B131" s="74" t="s">
        <v>102</v>
      </c>
      <c r="C131" s="9"/>
      <c r="D131" s="9"/>
      <c r="E131" s="9"/>
      <c r="F131" s="9"/>
      <c r="G131" s="9"/>
      <c r="H131" s="9"/>
      <c r="I131" s="11"/>
      <c r="J131" s="48">
        <f t="shared" si="42"/>
        <v>7</v>
      </c>
      <c r="K131" s="48">
        <f t="shared" si="43"/>
        <v>2</v>
      </c>
      <c r="L131" s="48">
        <f t="shared" si="44"/>
        <v>1</v>
      </c>
      <c r="M131" s="48">
        <f t="shared" si="45"/>
        <v>0</v>
      </c>
      <c r="N131" s="48">
        <f t="shared" si="46"/>
        <v>3</v>
      </c>
      <c r="O131" s="48">
        <f t="shared" si="47"/>
        <v>10</v>
      </c>
      <c r="P131" s="48">
        <f t="shared" si="48"/>
        <v>13</v>
      </c>
      <c r="Q131" s="99" t="str">
        <f t="shared" si="49"/>
        <v>E</v>
      </c>
      <c r="R131" s="99" t="str">
        <f t="shared" si="50"/>
        <v/>
      </c>
      <c r="S131" s="99" t="str">
        <f t="shared" si="51"/>
        <v/>
      </c>
      <c r="T131" s="65" t="s">
        <v>81</v>
      </c>
      <c r="U131" s="5"/>
      <c r="V131" s="5"/>
      <c r="W131" s="5"/>
      <c r="X131" s="5"/>
      <c r="Y131" s="5"/>
      <c r="Z131" s="5"/>
      <c r="AA131" s="5"/>
      <c r="AB131" s="5"/>
      <c r="AC131" s="5"/>
      <c r="AD131" s="5"/>
    </row>
    <row r="132" ht="21.75" customHeight="1">
      <c r="A132" s="73" t="str">
        <f t="shared" si="41"/>
        <v>LMR1219</v>
      </c>
      <c r="B132" s="74" t="s">
        <v>104</v>
      </c>
      <c r="C132" s="9"/>
      <c r="D132" s="9"/>
      <c r="E132" s="9"/>
      <c r="F132" s="9"/>
      <c r="G132" s="9"/>
      <c r="H132" s="9"/>
      <c r="I132" s="11"/>
      <c r="J132" s="48">
        <f t="shared" si="42"/>
        <v>7</v>
      </c>
      <c r="K132" s="48">
        <f t="shared" si="43"/>
        <v>2</v>
      </c>
      <c r="L132" s="48">
        <f t="shared" si="44"/>
        <v>1</v>
      </c>
      <c r="M132" s="48">
        <f t="shared" si="45"/>
        <v>0</v>
      </c>
      <c r="N132" s="48">
        <f t="shared" si="46"/>
        <v>3</v>
      </c>
      <c r="O132" s="48">
        <f t="shared" si="47"/>
        <v>10</v>
      </c>
      <c r="P132" s="48">
        <f t="shared" si="48"/>
        <v>13</v>
      </c>
      <c r="Q132" s="99" t="str">
        <f t="shared" si="49"/>
        <v/>
      </c>
      <c r="R132" s="99" t="str">
        <f t="shared" si="50"/>
        <v>C</v>
      </c>
      <c r="S132" s="99" t="str">
        <f t="shared" si="51"/>
        <v/>
      </c>
      <c r="T132" s="65" t="s">
        <v>81</v>
      </c>
      <c r="U132" s="5"/>
      <c r="V132" s="5"/>
      <c r="W132" s="5"/>
      <c r="X132" s="5"/>
      <c r="Y132" s="5"/>
      <c r="Z132" s="5"/>
      <c r="AA132" s="5"/>
      <c r="AB132" s="5"/>
      <c r="AC132" s="5"/>
      <c r="AD132" s="5"/>
    </row>
    <row r="133" ht="18.75" customHeight="1">
      <c r="A133" s="73" t="str">
        <f t="shared" si="41"/>
        <v>LMR2121</v>
      </c>
      <c r="B133" s="74" t="s">
        <v>110</v>
      </c>
      <c r="C133" s="9"/>
      <c r="D133" s="9"/>
      <c r="E133" s="9"/>
      <c r="F133" s="9"/>
      <c r="G133" s="9"/>
      <c r="H133" s="9"/>
      <c r="I133" s="11"/>
      <c r="J133" s="48">
        <f t="shared" si="42"/>
        <v>7</v>
      </c>
      <c r="K133" s="48">
        <f t="shared" si="43"/>
        <v>2</v>
      </c>
      <c r="L133" s="48">
        <f t="shared" si="44"/>
        <v>1</v>
      </c>
      <c r="M133" s="48">
        <f t="shared" si="45"/>
        <v>0</v>
      </c>
      <c r="N133" s="48">
        <f t="shared" si="46"/>
        <v>3</v>
      </c>
      <c r="O133" s="48">
        <f t="shared" si="47"/>
        <v>10</v>
      </c>
      <c r="P133" s="48">
        <f t="shared" si="48"/>
        <v>13</v>
      </c>
      <c r="Q133" s="99" t="str">
        <f t="shared" si="49"/>
        <v>E</v>
      </c>
      <c r="R133" s="99" t="str">
        <f t="shared" si="50"/>
        <v/>
      </c>
      <c r="S133" s="99" t="str">
        <f t="shared" si="51"/>
        <v/>
      </c>
      <c r="T133" s="65" t="s">
        <v>81</v>
      </c>
      <c r="U133" s="5"/>
      <c r="V133" s="5"/>
      <c r="W133" s="5"/>
      <c r="X133" s="5"/>
      <c r="Y133" s="5"/>
      <c r="Z133" s="5"/>
      <c r="AA133" s="5"/>
      <c r="AB133" s="5"/>
      <c r="AC133" s="5"/>
      <c r="AD133" s="5"/>
    </row>
    <row r="134" ht="21.0" customHeight="1">
      <c r="A134" s="73" t="str">
        <f t="shared" si="41"/>
        <v>LMR2122</v>
      </c>
      <c r="B134" s="74" t="s">
        <v>112</v>
      </c>
      <c r="C134" s="9"/>
      <c r="D134" s="9"/>
      <c r="E134" s="9"/>
      <c r="F134" s="9"/>
      <c r="G134" s="9"/>
      <c r="H134" s="9"/>
      <c r="I134" s="11"/>
      <c r="J134" s="48">
        <f t="shared" si="42"/>
        <v>7</v>
      </c>
      <c r="K134" s="48">
        <f t="shared" si="43"/>
        <v>2</v>
      </c>
      <c r="L134" s="48">
        <f t="shared" si="44"/>
        <v>1</v>
      </c>
      <c r="M134" s="48">
        <f t="shared" si="45"/>
        <v>0</v>
      </c>
      <c r="N134" s="48">
        <f t="shared" si="46"/>
        <v>3</v>
      </c>
      <c r="O134" s="48">
        <f t="shared" si="47"/>
        <v>10</v>
      </c>
      <c r="P134" s="48">
        <f t="shared" si="48"/>
        <v>13</v>
      </c>
      <c r="Q134" s="99" t="str">
        <f t="shared" si="49"/>
        <v/>
      </c>
      <c r="R134" s="99" t="str">
        <f t="shared" si="50"/>
        <v>C</v>
      </c>
      <c r="S134" s="99" t="str">
        <f t="shared" si="51"/>
        <v/>
      </c>
      <c r="T134" s="65" t="s">
        <v>81</v>
      </c>
      <c r="U134" s="5"/>
      <c r="V134" s="5"/>
      <c r="W134" s="5"/>
      <c r="X134" s="5"/>
      <c r="Y134" s="5"/>
      <c r="Z134" s="5"/>
      <c r="AA134" s="5"/>
      <c r="AB134" s="5"/>
      <c r="AC134" s="5"/>
      <c r="AD134" s="5"/>
    </row>
    <row r="135" ht="18.0" customHeight="1">
      <c r="A135" s="73" t="str">
        <f t="shared" si="41"/>
        <v>LMR2224</v>
      </c>
      <c r="B135" s="74" t="s">
        <v>118</v>
      </c>
      <c r="C135" s="9"/>
      <c r="D135" s="9"/>
      <c r="E135" s="9"/>
      <c r="F135" s="9"/>
      <c r="G135" s="9"/>
      <c r="H135" s="9"/>
      <c r="I135" s="11"/>
      <c r="J135" s="48">
        <f t="shared" si="42"/>
        <v>7</v>
      </c>
      <c r="K135" s="48">
        <f t="shared" si="43"/>
        <v>2</v>
      </c>
      <c r="L135" s="48">
        <f t="shared" si="44"/>
        <v>1</v>
      </c>
      <c r="M135" s="48">
        <f t="shared" si="45"/>
        <v>0</v>
      </c>
      <c r="N135" s="48">
        <f t="shared" si="46"/>
        <v>3</v>
      </c>
      <c r="O135" s="48">
        <f t="shared" si="47"/>
        <v>10</v>
      </c>
      <c r="P135" s="48">
        <f t="shared" si="48"/>
        <v>13</v>
      </c>
      <c r="Q135" s="99" t="str">
        <f t="shared" si="49"/>
        <v>E</v>
      </c>
      <c r="R135" s="99" t="str">
        <f t="shared" si="50"/>
        <v/>
      </c>
      <c r="S135" s="99" t="str">
        <f t="shared" si="51"/>
        <v/>
      </c>
      <c r="T135" s="65" t="s">
        <v>81</v>
      </c>
      <c r="U135" s="5"/>
      <c r="V135" s="5"/>
      <c r="W135" s="5"/>
      <c r="X135" s="5"/>
      <c r="Y135" s="5"/>
      <c r="Z135" s="5"/>
      <c r="AA135" s="5"/>
      <c r="AB135" s="5"/>
      <c r="AC135" s="5"/>
      <c r="AD135" s="5"/>
    </row>
    <row r="136" ht="21.0" customHeight="1">
      <c r="A136" s="73" t="str">
        <f t="shared" si="41"/>
        <v>LMR2225</v>
      </c>
      <c r="B136" s="74" t="s">
        <v>120</v>
      </c>
      <c r="C136" s="9"/>
      <c r="D136" s="9"/>
      <c r="E136" s="9"/>
      <c r="F136" s="9"/>
      <c r="G136" s="9"/>
      <c r="H136" s="9"/>
      <c r="I136" s="11"/>
      <c r="J136" s="48">
        <f t="shared" si="42"/>
        <v>7</v>
      </c>
      <c r="K136" s="48">
        <f t="shared" si="43"/>
        <v>2</v>
      </c>
      <c r="L136" s="48">
        <f t="shared" si="44"/>
        <v>1</v>
      </c>
      <c r="M136" s="48">
        <f t="shared" si="45"/>
        <v>0</v>
      </c>
      <c r="N136" s="48">
        <f t="shared" si="46"/>
        <v>3</v>
      </c>
      <c r="O136" s="48">
        <f t="shared" si="47"/>
        <v>10</v>
      </c>
      <c r="P136" s="48">
        <f t="shared" si="48"/>
        <v>13</v>
      </c>
      <c r="Q136" s="99" t="str">
        <f t="shared" si="49"/>
        <v/>
      </c>
      <c r="R136" s="99" t="str">
        <f t="shared" si="50"/>
        <v>C</v>
      </c>
      <c r="S136" s="99" t="str">
        <f t="shared" si="51"/>
        <v/>
      </c>
      <c r="T136" s="65" t="s">
        <v>81</v>
      </c>
      <c r="U136" s="5"/>
      <c r="V136" s="5"/>
      <c r="W136" s="5"/>
      <c r="X136" s="5"/>
      <c r="Y136" s="5"/>
      <c r="Z136" s="5"/>
      <c r="AA136" s="5"/>
      <c r="AB136" s="5"/>
      <c r="AC136" s="5"/>
      <c r="AD136" s="5"/>
    </row>
    <row r="137" ht="25.5" customHeight="1">
      <c r="A137" s="20" t="s">
        <v>162</v>
      </c>
      <c r="B137" s="9"/>
      <c r="C137" s="9"/>
      <c r="D137" s="9"/>
      <c r="E137" s="9"/>
      <c r="F137" s="9"/>
      <c r="G137" s="9"/>
      <c r="H137" s="9"/>
      <c r="I137" s="11"/>
      <c r="J137" s="67">
        <f t="shared" ref="J137:P137" si="52">SUM(J129:J136)</f>
        <v>56</v>
      </c>
      <c r="K137" s="67">
        <f t="shared" si="52"/>
        <v>16</v>
      </c>
      <c r="L137" s="67">
        <f t="shared" si="52"/>
        <v>8</v>
      </c>
      <c r="M137" s="67">
        <f t="shared" si="52"/>
        <v>0</v>
      </c>
      <c r="N137" s="67">
        <f t="shared" si="52"/>
        <v>24</v>
      </c>
      <c r="O137" s="67">
        <f t="shared" si="52"/>
        <v>80</v>
      </c>
      <c r="P137" s="67">
        <f t="shared" si="52"/>
        <v>104</v>
      </c>
      <c r="Q137" s="79">
        <f>COUNTIF(Q129:Q136,"E")</f>
        <v>4</v>
      </c>
      <c r="R137" s="79">
        <f>COUNTIF(R129:R136,"C")</f>
        <v>4</v>
      </c>
      <c r="S137" s="79">
        <f>COUNTIF(S129:S136,"VP")</f>
        <v>0</v>
      </c>
      <c r="T137" s="69"/>
      <c r="U137" s="5"/>
      <c r="V137" s="5"/>
      <c r="W137" s="5"/>
      <c r="X137" s="5"/>
      <c r="Y137" s="5"/>
      <c r="Z137" s="5"/>
      <c r="AA137" s="5"/>
      <c r="AB137" s="5"/>
      <c r="AC137" s="5"/>
      <c r="AD137" s="5"/>
    </row>
    <row r="138" ht="13.5" customHeight="1">
      <c r="A138" s="71" t="s">
        <v>85</v>
      </c>
      <c r="B138" s="32"/>
      <c r="C138" s="32"/>
      <c r="D138" s="32"/>
      <c r="E138" s="32"/>
      <c r="F138" s="32"/>
      <c r="G138" s="32"/>
      <c r="H138" s="32"/>
      <c r="I138" s="32"/>
      <c r="J138" s="35"/>
      <c r="K138" s="67">
        <f t="shared" ref="K138:P138" si="53">K137*14</f>
        <v>224</v>
      </c>
      <c r="L138" s="67">
        <f t="shared" si="53"/>
        <v>112</v>
      </c>
      <c r="M138" s="67">
        <f t="shared" si="53"/>
        <v>0</v>
      </c>
      <c r="N138" s="67">
        <f t="shared" si="53"/>
        <v>336</v>
      </c>
      <c r="O138" s="67">
        <f t="shared" si="53"/>
        <v>1120</v>
      </c>
      <c r="P138" s="67">
        <f t="shared" si="53"/>
        <v>1456</v>
      </c>
      <c r="Q138" s="76"/>
      <c r="R138" s="32"/>
      <c r="S138" s="32"/>
      <c r="T138" s="35"/>
      <c r="U138" s="5"/>
      <c r="V138" s="5"/>
      <c r="W138" s="5"/>
      <c r="X138" s="5"/>
      <c r="Y138" s="5"/>
      <c r="Z138" s="5"/>
      <c r="AA138" s="5"/>
      <c r="AB138" s="5"/>
      <c r="AC138" s="5"/>
      <c r="AD138" s="5"/>
    </row>
    <row r="139" ht="16.5" customHeight="1">
      <c r="A139" s="40"/>
      <c r="B139" s="42"/>
      <c r="C139" s="42"/>
      <c r="D139" s="42"/>
      <c r="E139" s="42"/>
      <c r="F139" s="42"/>
      <c r="G139" s="42"/>
      <c r="H139" s="42"/>
      <c r="I139" s="42"/>
      <c r="J139" s="43"/>
      <c r="K139" s="53">
        <f>SUM(K138:M138)</f>
        <v>336</v>
      </c>
      <c r="L139" s="9"/>
      <c r="M139" s="11"/>
      <c r="N139" s="92">
        <f>SUM(N138:O138)</f>
        <v>1456</v>
      </c>
      <c r="O139" s="9"/>
      <c r="P139" s="11"/>
      <c r="Q139" s="40"/>
      <c r="R139" s="42"/>
      <c r="S139" s="42"/>
      <c r="T139" s="43"/>
      <c r="U139" s="5"/>
      <c r="V139" s="5"/>
      <c r="W139" s="5"/>
      <c r="X139" s="5"/>
      <c r="Y139" s="5"/>
      <c r="Z139" s="5"/>
      <c r="AA139" s="5"/>
      <c r="AB139" s="5"/>
      <c r="AC139" s="5"/>
      <c r="AD139" s="5"/>
    </row>
    <row r="140" ht="18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5"/>
      <c r="V140" s="5"/>
      <c r="W140" s="5"/>
      <c r="X140" s="5"/>
      <c r="Y140" s="5"/>
      <c r="Z140" s="5"/>
      <c r="AA140" s="5"/>
      <c r="AB140" s="5"/>
      <c r="AC140" s="5"/>
      <c r="AD140" s="5"/>
    </row>
    <row r="141" ht="8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5"/>
      <c r="V141" s="5"/>
      <c r="W141" s="5"/>
      <c r="X141" s="5"/>
      <c r="Y141" s="5"/>
      <c r="Z141" s="5"/>
      <c r="AA141" s="5"/>
      <c r="AB141" s="5"/>
      <c r="AC141" s="5"/>
      <c r="AD141" s="5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5"/>
      <c r="V142" s="5"/>
      <c r="W142" s="5"/>
      <c r="X142" s="5"/>
      <c r="Y142" s="5"/>
      <c r="Z142" s="5"/>
      <c r="AA142" s="5"/>
      <c r="AB142" s="5"/>
      <c r="AC142" s="5"/>
      <c r="AD142" s="5"/>
    </row>
    <row r="143" ht="12.75" customHeight="1">
      <c r="A143" s="100" t="s">
        <v>166</v>
      </c>
      <c r="B143" s="55"/>
      <c r="C143" s="5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5"/>
      <c r="V143" s="5"/>
      <c r="W143" s="5"/>
      <c r="X143" s="5"/>
      <c r="Y143" s="5"/>
      <c r="Z143" s="5"/>
      <c r="AA143" s="5"/>
      <c r="AB143" s="5"/>
      <c r="AC143" s="5"/>
      <c r="AD143" s="5"/>
    </row>
    <row r="144" ht="12.75" customHeight="1">
      <c r="A144" s="36" t="s">
        <v>5</v>
      </c>
      <c r="B144" s="101" t="s">
        <v>167</v>
      </c>
      <c r="C144" s="32"/>
      <c r="D144" s="32"/>
      <c r="E144" s="32"/>
      <c r="F144" s="32"/>
      <c r="G144" s="35"/>
      <c r="H144" s="101">
        <v>2.0</v>
      </c>
      <c r="I144" s="35"/>
      <c r="J144" s="16" t="s">
        <v>168</v>
      </c>
      <c r="K144" s="9"/>
      <c r="L144" s="9"/>
      <c r="M144" s="9"/>
      <c r="N144" s="9"/>
      <c r="O144" s="11"/>
      <c r="P144" s="101" t="s">
        <v>169</v>
      </c>
      <c r="Q144" s="35"/>
      <c r="R144" s="16" t="s">
        <v>170</v>
      </c>
      <c r="S144" s="9"/>
      <c r="T144" s="11"/>
      <c r="U144" s="5"/>
      <c r="V144" s="5"/>
      <c r="W144" s="5"/>
      <c r="X144" s="5"/>
      <c r="Y144" s="5"/>
      <c r="Z144" s="5"/>
      <c r="AA144" s="5"/>
      <c r="AB144" s="5"/>
      <c r="AC144" s="5"/>
      <c r="AD144" s="5"/>
    </row>
    <row r="145" ht="12.75" customHeight="1">
      <c r="A145" s="38"/>
      <c r="B145" s="40"/>
      <c r="C145" s="42"/>
      <c r="D145" s="42"/>
      <c r="E145" s="42"/>
      <c r="F145" s="42"/>
      <c r="G145" s="43"/>
      <c r="H145" s="40"/>
      <c r="I145" s="43"/>
      <c r="J145" s="16" t="s">
        <v>32</v>
      </c>
      <c r="K145" s="11"/>
      <c r="L145" s="16" t="s">
        <v>33</v>
      </c>
      <c r="M145" s="11"/>
      <c r="N145" s="16" t="s">
        <v>34</v>
      </c>
      <c r="O145" s="11"/>
      <c r="P145" s="40"/>
      <c r="Q145" s="43"/>
      <c r="R145" s="44" t="s">
        <v>171</v>
      </c>
      <c r="S145" s="16" t="s">
        <v>172</v>
      </c>
      <c r="T145" s="11"/>
      <c r="U145" s="5"/>
      <c r="V145" s="5"/>
      <c r="W145" s="5"/>
      <c r="X145" s="5"/>
      <c r="Y145" s="5"/>
      <c r="Z145" s="5"/>
      <c r="AA145" s="5"/>
      <c r="AB145" s="5"/>
      <c r="AC145" s="5"/>
      <c r="AD145" s="5"/>
    </row>
    <row r="146" ht="12.75" customHeight="1">
      <c r="A146" s="44">
        <v>1.0</v>
      </c>
      <c r="B146" s="16" t="s">
        <v>173</v>
      </c>
      <c r="C146" s="9"/>
      <c r="D146" s="9"/>
      <c r="E146" s="9"/>
      <c r="F146" s="9"/>
      <c r="G146" s="11"/>
      <c r="H146" s="102">
        <f t="shared" ref="H146:H148" si="54">J146</f>
        <v>658</v>
      </c>
      <c r="I146" s="11"/>
      <c r="J146" s="103">
        <f>SUM(N44,N53,N64,N73)*14-J147</f>
        <v>658</v>
      </c>
      <c r="K146" s="11"/>
      <c r="L146" s="103">
        <f>SUM(O44,O53,O64,O73)*14-L147</f>
        <v>1876</v>
      </c>
      <c r="M146" s="11"/>
      <c r="N146" s="104">
        <f>SUM(P44,P53,P64,P73)*14-N147</f>
        <v>2534</v>
      </c>
      <c r="O146" s="11"/>
      <c r="P146" s="105">
        <f>H146/H148</f>
        <v>0.8392857143</v>
      </c>
      <c r="Q146" s="11"/>
      <c r="R146" s="48">
        <f>SUM(J44,J53)-R147</f>
        <v>46</v>
      </c>
      <c r="S146" s="103">
        <f>SUM(J64,J73)-S147</f>
        <v>53</v>
      </c>
      <c r="T146" s="11"/>
      <c r="U146" s="5"/>
      <c r="V146" s="5"/>
      <c r="W146" s="5"/>
      <c r="X146" s="5"/>
      <c r="Y146" s="5"/>
      <c r="Z146" s="5"/>
      <c r="AA146" s="5"/>
      <c r="AB146" s="5"/>
      <c r="AC146" s="5"/>
      <c r="AD146" s="5"/>
    </row>
    <row r="147" ht="12.75" customHeight="1">
      <c r="A147" s="44">
        <v>2.0</v>
      </c>
      <c r="B147" s="16" t="s">
        <v>174</v>
      </c>
      <c r="C147" s="9"/>
      <c r="D147" s="9"/>
      <c r="E147" s="9"/>
      <c r="F147" s="9"/>
      <c r="G147" s="11"/>
      <c r="H147" s="102">
        <f t="shared" si="54"/>
        <v>126</v>
      </c>
      <c r="I147" s="11"/>
      <c r="J147" s="103">
        <f>N106</f>
        <v>126</v>
      </c>
      <c r="K147" s="11"/>
      <c r="L147" s="103">
        <f>O106</f>
        <v>420</v>
      </c>
      <c r="M147" s="11"/>
      <c r="N147" s="104">
        <f>P106</f>
        <v>546</v>
      </c>
      <c r="O147" s="11"/>
      <c r="P147" s="105">
        <f>H147/H148</f>
        <v>0.1607142857</v>
      </c>
      <c r="Q147" s="11"/>
      <c r="R147" s="48">
        <f>J82+J90</f>
        <v>14</v>
      </c>
      <c r="S147" s="103">
        <f>J98</f>
        <v>7</v>
      </c>
      <c r="T147" s="11"/>
      <c r="U147" s="5"/>
      <c r="V147" s="5"/>
      <c r="W147" s="5"/>
      <c r="X147" s="5"/>
      <c r="Y147" s="5"/>
      <c r="Z147" s="5"/>
      <c r="AA147" s="5"/>
      <c r="AB147" s="5"/>
      <c r="AC147" s="5"/>
      <c r="AD147" s="5"/>
    </row>
    <row r="148" ht="12.75" customHeight="1">
      <c r="A148" s="16" t="s">
        <v>97</v>
      </c>
      <c r="B148" s="9"/>
      <c r="C148" s="9"/>
      <c r="D148" s="9"/>
      <c r="E148" s="9"/>
      <c r="F148" s="9"/>
      <c r="G148" s="11"/>
      <c r="H148" s="106">
        <f t="shared" si="54"/>
        <v>784</v>
      </c>
      <c r="I148" s="11"/>
      <c r="J148" s="106">
        <f>SUM(J146:K147)</f>
        <v>784</v>
      </c>
      <c r="K148" s="11"/>
      <c r="L148" s="53">
        <f>SUM(L146:M147)</f>
        <v>2296</v>
      </c>
      <c r="M148" s="11"/>
      <c r="N148" s="53">
        <f>SUM(N146:O147)</f>
        <v>3080</v>
      </c>
      <c r="O148" s="11"/>
      <c r="P148" s="107">
        <f>SUM(P146:Q147)</f>
        <v>1</v>
      </c>
      <c r="Q148" s="11"/>
      <c r="R148" s="67">
        <f>SUM(R146:R147)</f>
        <v>60</v>
      </c>
      <c r="S148" s="53">
        <f>SUM(S146:T147)</f>
        <v>60</v>
      </c>
      <c r="T148" s="11"/>
      <c r="U148" s="5"/>
      <c r="V148" s="5"/>
      <c r="W148" s="5"/>
      <c r="X148" s="5"/>
      <c r="Y148" s="5"/>
      <c r="Z148" s="5"/>
      <c r="AA148" s="5"/>
      <c r="AB148" s="5"/>
      <c r="AC148" s="5"/>
      <c r="AD148" s="5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5"/>
      <c r="V149" s="5"/>
      <c r="W149" s="5"/>
      <c r="X149" s="5"/>
      <c r="Y149" s="5"/>
      <c r="Z149" s="5"/>
      <c r="AA149" s="5"/>
      <c r="AB149" s="5"/>
      <c r="AC149" s="5"/>
      <c r="AD149" s="5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108"/>
      <c r="V150" s="5"/>
      <c r="W150" s="5"/>
      <c r="X150" s="5"/>
      <c r="Y150" s="5"/>
      <c r="Z150" s="5"/>
      <c r="AA150" s="5"/>
      <c r="AB150" s="5"/>
      <c r="AC150" s="5"/>
      <c r="AD150" s="5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109"/>
      <c r="AB151" s="5"/>
      <c r="AC151" s="5"/>
      <c r="AD151" s="5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5"/>
      <c r="V152" s="5"/>
      <c r="W152" s="5"/>
      <c r="X152" s="5"/>
      <c r="Y152" s="5"/>
      <c r="Z152" s="5"/>
      <c r="AA152" s="5"/>
      <c r="AB152" s="5"/>
      <c r="AC152" s="5"/>
      <c r="AD152" s="5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5"/>
      <c r="V153" s="5"/>
      <c r="W153" s="5"/>
      <c r="X153" s="5"/>
      <c r="Y153" s="5"/>
      <c r="Z153" s="5"/>
      <c r="AA153" s="5"/>
      <c r="AB153" s="5"/>
      <c r="AC153" s="5"/>
      <c r="AD153" s="5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5"/>
      <c r="V154" s="5"/>
      <c r="W154" s="5"/>
      <c r="X154" s="5"/>
      <c r="Y154" s="5"/>
      <c r="Z154" s="5"/>
      <c r="AA154" s="5"/>
      <c r="AB154" s="5"/>
      <c r="AC154" s="5"/>
      <c r="AD154" s="5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5"/>
      <c r="V155" s="5"/>
      <c r="W155" s="5"/>
      <c r="X155" s="5"/>
      <c r="Y155" s="5"/>
      <c r="Z155" s="5"/>
      <c r="AA155" s="5"/>
      <c r="AB155" s="5"/>
      <c r="AC155" s="5"/>
      <c r="AD155" s="5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5"/>
      <c r="V156" s="5"/>
      <c r="W156" s="5"/>
      <c r="X156" s="5"/>
      <c r="Y156" s="5"/>
      <c r="Z156" s="5"/>
      <c r="AA156" s="5"/>
      <c r="AB156" s="5"/>
      <c r="AC156" s="5"/>
      <c r="AD156" s="5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5"/>
      <c r="V157" s="5"/>
      <c r="W157" s="5"/>
      <c r="X157" s="5"/>
      <c r="Y157" s="5"/>
      <c r="Z157" s="5"/>
      <c r="AA157" s="5"/>
      <c r="AB157" s="5"/>
      <c r="AC157" s="5"/>
      <c r="AD157" s="5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5"/>
      <c r="V158" s="5"/>
      <c r="W158" s="5"/>
      <c r="X158" s="5"/>
      <c r="Y158" s="5"/>
      <c r="Z158" s="5"/>
      <c r="AA158" s="5"/>
      <c r="AB158" s="5"/>
      <c r="AC158" s="5"/>
      <c r="AD158" s="5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5"/>
      <c r="V159" s="5"/>
      <c r="W159" s="5"/>
      <c r="X159" s="5"/>
      <c r="Y159" s="5"/>
      <c r="Z159" s="5"/>
      <c r="AA159" s="5"/>
      <c r="AB159" s="5"/>
      <c r="AC159" s="5"/>
      <c r="AD159" s="5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5"/>
      <c r="V160" s="5"/>
      <c r="W160" s="5"/>
      <c r="X160" s="5"/>
      <c r="Y160" s="5"/>
      <c r="Z160" s="5"/>
      <c r="AA160" s="5"/>
      <c r="AB160" s="5"/>
      <c r="AC160" s="5"/>
      <c r="AD160" s="5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5"/>
      <c r="V161" s="5"/>
      <c r="W161" s="5"/>
      <c r="X161" s="5"/>
      <c r="Y161" s="5"/>
      <c r="Z161" s="5"/>
      <c r="AA161" s="5"/>
      <c r="AB161" s="5"/>
      <c r="AC161" s="5"/>
      <c r="AD161" s="5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5"/>
      <c r="V162" s="5"/>
      <c r="W162" s="5"/>
      <c r="X162" s="5"/>
      <c r="Y162" s="5"/>
      <c r="Z162" s="5"/>
      <c r="AA162" s="5"/>
      <c r="AB162" s="5"/>
      <c r="AC162" s="5"/>
      <c r="AD162" s="5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5"/>
      <c r="V163" s="5"/>
      <c r="W163" s="5"/>
      <c r="X163" s="5"/>
      <c r="Y163" s="5"/>
      <c r="Z163" s="5"/>
      <c r="AA163" s="5"/>
      <c r="AB163" s="5"/>
      <c r="AC163" s="5"/>
      <c r="AD163" s="5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5"/>
      <c r="V164" s="5"/>
      <c r="W164" s="5"/>
      <c r="X164" s="5"/>
      <c r="Y164" s="5"/>
      <c r="Z164" s="5"/>
      <c r="AA164" s="5"/>
      <c r="AB164" s="5"/>
      <c r="AC164" s="5"/>
      <c r="AD164" s="5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5"/>
      <c r="V165" s="5"/>
      <c r="W165" s="5"/>
      <c r="X165" s="5"/>
      <c r="Y165" s="5"/>
      <c r="Z165" s="5"/>
      <c r="AA165" s="5"/>
      <c r="AB165" s="5"/>
      <c r="AC165" s="5"/>
      <c r="AD165" s="5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5"/>
      <c r="V166" s="5"/>
      <c r="W166" s="5"/>
      <c r="X166" s="5"/>
      <c r="Y166" s="5"/>
      <c r="Z166" s="5"/>
      <c r="AA166" s="5"/>
      <c r="AB166" s="5"/>
      <c r="AC166" s="5"/>
      <c r="AD166" s="5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5"/>
      <c r="V167" s="5"/>
      <c r="W167" s="5"/>
      <c r="X167" s="5"/>
      <c r="Y167" s="5"/>
      <c r="Z167" s="5"/>
      <c r="AA167" s="5"/>
      <c r="AB167" s="5"/>
      <c r="AC167" s="5"/>
      <c r="AD167" s="5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5"/>
      <c r="V168" s="5"/>
      <c r="W168" s="5"/>
      <c r="X168" s="5"/>
      <c r="Y168" s="5"/>
      <c r="Z168" s="5"/>
      <c r="AA168" s="5"/>
      <c r="AB168" s="5"/>
      <c r="AC168" s="5"/>
      <c r="AD168" s="5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5"/>
      <c r="V169" s="5"/>
      <c r="W169" s="5"/>
      <c r="X169" s="5"/>
      <c r="Y169" s="5"/>
      <c r="Z169" s="5"/>
      <c r="AA169" s="5"/>
      <c r="AB169" s="5"/>
      <c r="AC169" s="5"/>
      <c r="AD169" s="5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5"/>
      <c r="V170" s="5"/>
      <c r="W170" s="5"/>
      <c r="X170" s="5"/>
      <c r="Y170" s="5"/>
      <c r="Z170" s="5"/>
      <c r="AA170" s="5"/>
      <c r="AB170" s="5"/>
      <c r="AC170" s="5"/>
      <c r="AD170" s="5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5"/>
      <c r="V171" s="5"/>
      <c r="W171" s="5"/>
      <c r="X171" s="5"/>
      <c r="Y171" s="5"/>
      <c r="Z171" s="5"/>
      <c r="AA171" s="5"/>
      <c r="AB171" s="5"/>
      <c r="AC171" s="5"/>
      <c r="AD171" s="5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5"/>
      <c r="V172" s="5"/>
      <c r="W172" s="5"/>
      <c r="X172" s="5"/>
      <c r="Y172" s="5"/>
      <c r="Z172" s="5"/>
      <c r="AA172" s="5"/>
      <c r="AB172" s="5"/>
      <c r="AC172" s="5"/>
      <c r="AD172" s="5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5"/>
      <c r="V173" s="5"/>
      <c r="W173" s="5"/>
      <c r="X173" s="5"/>
      <c r="Y173" s="5"/>
      <c r="Z173" s="5"/>
      <c r="AA173" s="5"/>
      <c r="AB173" s="5"/>
      <c r="AC173" s="5"/>
      <c r="AD173" s="5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5"/>
      <c r="V174" s="5"/>
      <c r="W174" s="5"/>
      <c r="X174" s="5"/>
      <c r="Y174" s="5"/>
      <c r="Z174" s="5"/>
      <c r="AA174" s="5"/>
      <c r="AB174" s="5"/>
      <c r="AC174" s="5"/>
      <c r="AD174" s="5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5"/>
      <c r="V175" s="5"/>
      <c r="W175" s="5"/>
      <c r="X175" s="5"/>
      <c r="Y175" s="5"/>
      <c r="Z175" s="5"/>
      <c r="AA175" s="5"/>
      <c r="AB175" s="5"/>
      <c r="AC175" s="5"/>
      <c r="AD175" s="5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5"/>
      <c r="V176" s="5"/>
      <c r="W176" s="5"/>
      <c r="X176" s="5"/>
      <c r="Y176" s="5"/>
      <c r="Z176" s="5"/>
      <c r="AA176" s="5"/>
      <c r="AB176" s="5"/>
      <c r="AC176" s="5"/>
      <c r="AD176" s="5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5"/>
      <c r="V177" s="5"/>
      <c r="W177" s="5"/>
      <c r="X177" s="5"/>
      <c r="Y177" s="5"/>
      <c r="Z177" s="5"/>
      <c r="AA177" s="5"/>
      <c r="AB177" s="5"/>
      <c r="AC177" s="5"/>
      <c r="AD177" s="5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5"/>
      <c r="V178" s="5"/>
      <c r="W178" s="5"/>
      <c r="X178" s="5"/>
      <c r="Y178" s="5"/>
      <c r="Z178" s="5"/>
      <c r="AA178" s="5"/>
      <c r="AB178" s="5"/>
      <c r="AC178" s="5"/>
      <c r="AD178" s="5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5"/>
      <c r="V180" s="5"/>
      <c r="W180" s="5"/>
      <c r="X180" s="5"/>
      <c r="Y180" s="5"/>
      <c r="Z180" s="5"/>
      <c r="AA180" s="5"/>
      <c r="AB180" s="5"/>
      <c r="AC180" s="5"/>
      <c r="AD180" s="5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5"/>
      <c r="V181" s="5"/>
      <c r="W181" s="5"/>
      <c r="X181" s="5"/>
      <c r="Y181" s="5"/>
      <c r="Z181" s="5"/>
      <c r="AA181" s="5"/>
      <c r="AB181" s="5"/>
      <c r="AC181" s="5"/>
      <c r="AD181" s="5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5"/>
      <c r="V182" s="5"/>
      <c r="W182" s="5"/>
      <c r="X182" s="5"/>
      <c r="Y182" s="5"/>
      <c r="Z182" s="5"/>
      <c r="AA182" s="5"/>
      <c r="AB182" s="5"/>
      <c r="AC182" s="5"/>
      <c r="AD182" s="5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5"/>
      <c r="V183" s="5"/>
      <c r="W183" s="5"/>
      <c r="X183" s="5"/>
      <c r="Y183" s="5"/>
      <c r="Z183" s="5"/>
      <c r="AA183" s="5"/>
      <c r="AB183" s="5"/>
      <c r="AC183" s="5"/>
      <c r="AD183" s="5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5"/>
      <c r="V184" s="5"/>
      <c r="W184" s="5"/>
      <c r="X184" s="5"/>
      <c r="Y184" s="5"/>
      <c r="Z184" s="5"/>
      <c r="AA184" s="5"/>
      <c r="AB184" s="5"/>
      <c r="AC184" s="5"/>
      <c r="AD184" s="5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5"/>
      <c r="V185" s="5"/>
      <c r="W185" s="5"/>
      <c r="X185" s="5"/>
      <c r="Y185" s="5"/>
      <c r="Z185" s="5"/>
      <c r="AA185" s="5"/>
      <c r="AB185" s="5"/>
      <c r="AC185" s="5"/>
      <c r="AD185" s="5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5"/>
      <c r="V186" s="5"/>
      <c r="W186" s="5"/>
      <c r="X186" s="5"/>
      <c r="Y186" s="5"/>
      <c r="Z186" s="5"/>
      <c r="AA186" s="5"/>
      <c r="AB186" s="5"/>
      <c r="AC186" s="5"/>
      <c r="AD186" s="5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5"/>
      <c r="V187" s="5"/>
      <c r="W187" s="5"/>
      <c r="X187" s="5"/>
      <c r="Y187" s="5"/>
      <c r="Z187" s="5"/>
      <c r="AA187" s="5"/>
      <c r="AB187" s="5"/>
      <c r="AC187" s="5"/>
      <c r="AD187" s="5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5"/>
      <c r="V188" s="5"/>
      <c r="W188" s="5"/>
      <c r="X188" s="5"/>
      <c r="Y188" s="5"/>
      <c r="Z188" s="5"/>
      <c r="AA188" s="5"/>
      <c r="AB188" s="5"/>
      <c r="AC188" s="5"/>
      <c r="AD188" s="5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5"/>
      <c r="V189" s="5"/>
      <c r="W189" s="5"/>
      <c r="X189" s="5"/>
      <c r="Y189" s="5"/>
      <c r="Z189" s="5"/>
      <c r="AA189" s="5"/>
      <c r="AB189" s="5"/>
      <c r="AC189" s="5"/>
      <c r="AD189" s="5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5"/>
      <c r="V190" s="5"/>
      <c r="W190" s="5"/>
      <c r="X190" s="5"/>
      <c r="Y190" s="5"/>
      <c r="Z190" s="5"/>
      <c r="AA190" s="5"/>
      <c r="AB190" s="5"/>
      <c r="AC190" s="5"/>
      <c r="AD190" s="5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5"/>
      <c r="V191" s="5"/>
      <c r="W191" s="5"/>
      <c r="X191" s="5"/>
      <c r="Y191" s="5"/>
      <c r="Z191" s="5"/>
      <c r="AA191" s="5"/>
      <c r="AB191" s="5"/>
      <c r="AC191" s="5"/>
      <c r="AD191" s="5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5"/>
      <c r="V192" s="5"/>
      <c r="W192" s="5"/>
      <c r="X192" s="5"/>
      <c r="Y192" s="5"/>
      <c r="Z192" s="5"/>
      <c r="AA192" s="5"/>
      <c r="AB192" s="5"/>
      <c r="AC192" s="5"/>
      <c r="AD192" s="5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5"/>
      <c r="V193" s="5"/>
      <c r="W193" s="5"/>
      <c r="X193" s="5"/>
      <c r="Y193" s="5"/>
      <c r="Z193" s="5"/>
      <c r="AA193" s="5"/>
      <c r="AB193" s="5"/>
      <c r="AC193" s="5"/>
      <c r="AD193" s="5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5"/>
      <c r="V194" s="5"/>
      <c r="W194" s="5"/>
      <c r="X194" s="5"/>
      <c r="Y194" s="5"/>
      <c r="Z194" s="5"/>
      <c r="AA194" s="5"/>
      <c r="AB194" s="5"/>
      <c r="AC194" s="5"/>
      <c r="AD194" s="5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5"/>
      <c r="V195" s="5"/>
      <c r="W195" s="5"/>
      <c r="X195" s="5"/>
      <c r="Y195" s="5"/>
      <c r="Z195" s="5"/>
      <c r="AA195" s="5"/>
      <c r="AB195" s="5"/>
      <c r="AC195" s="5"/>
      <c r="AD195" s="5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5"/>
      <c r="V196" s="5"/>
      <c r="W196" s="5"/>
      <c r="X196" s="5"/>
      <c r="Y196" s="5"/>
      <c r="Z196" s="5"/>
      <c r="AA196" s="5"/>
      <c r="AB196" s="5"/>
      <c r="AC196" s="5"/>
      <c r="AD196" s="5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5"/>
      <c r="V197" s="5"/>
      <c r="W197" s="5"/>
      <c r="X197" s="5"/>
      <c r="Y197" s="5"/>
      <c r="Z197" s="5"/>
      <c r="AA197" s="5"/>
      <c r="AB197" s="5"/>
      <c r="AC197" s="5"/>
      <c r="AD197" s="5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5"/>
      <c r="V198" s="5"/>
      <c r="W198" s="5"/>
      <c r="X198" s="5"/>
      <c r="Y198" s="5"/>
      <c r="Z198" s="5"/>
      <c r="AA198" s="5"/>
      <c r="AB198" s="5"/>
      <c r="AC198" s="5"/>
      <c r="AD198" s="5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5"/>
      <c r="V199" s="5"/>
      <c r="W199" s="5"/>
      <c r="X199" s="5"/>
      <c r="Y199" s="5"/>
      <c r="Z199" s="5"/>
      <c r="AA199" s="5"/>
      <c r="AB199" s="5"/>
      <c r="AC199" s="5"/>
      <c r="AD199" s="5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5"/>
      <c r="V200" s="5"/>
      <c r="W200" s="5"/>
      <c r="X200" s="5"/>
      <c r="Y200" s="5"/>
      <c r="Z200" s="5"/>
      <c r="AA200" s="5"/>
      <c r="AB200" s="5"/>
      <c r="AC200" s="5"/>
      <c r="AD200" s="5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5"/>
      <c r="V201" s="5"/>
      <c r="W201" s="5"/>
      <c r="X201" s="5"/>
      <c r="Y201" s="5"/>
      <c r="Z201" s="5"/>
      <c r="AA201" s="5"/>
      <c r="AB201" s="5"/>
      <c r="AC201" s="5"/>
      <c r="AD201" s="5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5"/>
      <c r="V202" s="5"/>
      <c r="W202" s="5"/>
      <c r="X202" s="5"/>
      <c r="Y202" s="5"/>
      <c r="Z202" s="5"/>
      <c r="AA202" s="5"/>
      <c r="AB202" s="5"/>
      <c r="AC202" s="5"/>
      <c r="AD202" s="5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5"/>
      <c r="V203" s="5"/>
      <c r="W203" s="5"/>
      <c r="X203" s="5"/>
      <c r="Y203" s="5"/>
      <c r="Z203" s="5"/>
      <c r="AA203" s="5"/>
      <c r="AB203" s="5"/>
      <c r="AC203" s="5"/>
      <c r="AD203" s="5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5"/>
      <c r="V204" s="5"/>
      <c r="W204" s="5"/>
      <c r="X204" s="5"/>
      <c r="Y204" s="5"/>
      <c r="Z204" s="5"/>
      <c r="AA204" s="5"/>
      <c r="AB204" s="5"/>
      <c r="AC204" s="5"/>
      <c r="AD204" s="5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5"/>
      <c r="V205" s="5"/>
      <c r="W205" s="5"/>
      <c r="X205" s="5"/>
      <c r="Y205" s="5"/>
      <c r="Z205" s="5"/>
      <c r="AA205" s="5"/>
      <c r="AB205" s="5"/>
      <c r="AC205" s="5"/>
      <c r="AD205" s="5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5"/>
      <c r="V206" s="5"/>
      <c r="W206" s="5"/>
      <c r="X206" s="5"/>
      <c r="Y206" s="5"/>
      <c r="Z206" s="5"/>
      <c r="AA206" s="5"/>
      <c r="AB206" s="5"/>
      <c r="AC206" s="5"/>
      <c r="AD206" s="5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5"/>
      <c r="V207" s="5"/>
      <c r="W207" s="5"/>
      <c r="X207" s="5"/>
      <c r="Y207" s="5"/>
      <c r="Z207" s="5"/>
      <c r="AA207" s="5"/>
      <c r="AB207" s="5"/>
      <c r="AC207" s="5"/>
      <c r="AD207" s="5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5"/>
      <c r="V229" s="5"/>
      <c r="W229" s="5"/>
      <c r="X229" s="5"/>
      <c r="Y229" s="5"/>
      <c r="Z229" s="5"/>
      <c r="AA229" s="5"/>
      <c r="AB229" s="5"/>
      <c r="AC229" s="5"/>
      <c r="AD229" s="5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5"/>
      <c r="V230" s="5"/>
      <c r="W230" s="5"/>
      <c r="X230" s="5"/>
      <c r="Y230" s="5"/>
      <c r="Z230" s="5"/>
      <c r="AA230" s="5"/>
      <c r="AB230" s="5"/>
      <c r="AC230" s="5"/>
      <c r="AD230" s="5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5"/>
      <c r="V231" s="5"/>
      <c r="W231" s="5"/>
      <c r="X231" s="5"/>
      <c r="Y231" s="5"/>
      <c r="Z231" s="5"/>
      <c r="AA231" s="5"/>
      <c r="AB231" s="5"/>
      <c r="AC231" s="5"/>
      <c r="AD231" s="5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5"/>
      <c r="V232" s="5"/>
      <c r="W232" s="5"/>
      <c r="X232" s="5"/>
      <c r="Y232" s="5"/>
      <c r="Z232" s="5"/>
      <c r="AA232" s="5"/>
      <c r="AB232" s="5"/>
      <c r="AC232" s="5"/>
      <c r="AD232" s="5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5"/>
      <c r="V233" s="5"/>
      <c r="W233" s="5"/>
      <c r="X233" s="5"/>
      <c r="Y233" s="5"/>
      <c r="Z233" s="5"/>
      <c r="AA233" s="5"/>
      <c r="AB233" s="5"/>
      <c r="AC233" s="5"/>
      <c r="AD233" s="5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5"/>
      <c r="V234" s="5"/>
      <c r="W234" s="5"/>
      <c r="X234" s="5"/>
      <c r="Y234" s="5"/>
      <c r="Z234" s="5"/>
      <c r="AA234" s="5"/>
      <c r="AB234" s="5"/>
      <c r="AC234" s="5"/>
      <c r="AD234" s="5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5"/>
      <c r="V235" s="5"/>
      <c r="W235" s="5"/>
      <c r="X235" s="5"/>
      <c r="Y235" s="5"/>
      <c r="Z235" s="5"/>
      <c r="AA235" s="5"/>
      <c r="AB235" s="5"/>
      <c r="AC235" s="5"/>
      <c r="AD235" s="5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5"/>
      <c r="V236" s="5"/>
      <c r="W236" s="5"/>
      <c r="X236" s="5"/>
      <c r="Y236" s="5"/>
      <c r="Z236" s="5"/>
      <c r="AA236" s="5"/>
      <c r="AB236" s="5"/>
      <c r="AC236" s="5"/>
      <c r="AD236" s="5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5"/>
      <c r="V237" s="5"/>
      <c r="W237" s="5"/>
      <c r="X237" s="5"/>
      <c r="Y237" s="5"/>
      <c r="Z237" s="5"/>
      <c r="AA237" s="5"/>
      <c r="AB237" s="5"/>
      <c r="AC237" s="5"/>
      <c r="AD237" s="5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5"/>
      <c r="V238" s="5"/>
      <c r="W238" s="5"/>
      <c r="X238" s="5"/>
      <c r="Y238" s="5"/>
      <c r="Z238" s="5"/>
      <c r="AA238" s="5"/>
      <c r="AB238" s="5"/>
      <c r="AC238" s="5"/>
      <c r="AD238" s="5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5"/>
      <c r="V239" s="5"/>
      <c r="W239" s="5"/>
      <c r="X239" s="5"/>
      <c r="Y239" s="5"/>
      <c r="Z239" s="5"/>
      <c r="AA239" s="5"/>
      <c r="AB239" s="5"/>
      <c r="AC239" s="5"/>
      <c r="AD239" s="5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5"/>
      <c r="V240" s="5"/>
      <c r="W240" s="5"/>
      <c r="X240" s="5"/>
      <c r="Y240" s="5"/>
      <c r="Z240" s="5"/>
      <c r="AA240" s="5"/>
      <c r="AB240" s="5"/>
      <c r="AC240" s="5"/>
      <c r="AD240" s="5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5"/>
      <c r="V241" s="5"/>
      <c r="W241" s="5"/>
      <c r="X241" s="5"/>
      <c r="Y241" s="5"/>
      <c r="Z241" s="5"/>
      <c r="AA241" s="5"/>
      <c r="AB241" s="5"/>
      <c r="AC241" s="5"/>
      <c r="AD241" s="5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5"/>
      <c r="V242" s="5"/>
      <c r="W242" s="5"/>
      <c r="X242" s="5"/>
      <c r="Y242" s="5"/>
      <c r="Z242" s="5"/>
      <c r="AA242" s="5"/>
      <c r="AB242" s="5"/>
      <c r="AC242" s="5"/>
      <c r="AD242" s="5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5"/>
      <c r="V243" s="5"/>
      <c r="W243" s="5"/>
      <c r="X243" s="5"/>
      <c r="Y243" s="5"/>
      <c r="Z243" s="5"/>
      <c r="AA243" s="5"/>
      <c r="AB243" s="5"/>
      <c r="AC243" s="5"/>
      <c r="AD243" s="5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5"/>
      <c r="V244" s="5"/>
      <c r="W244" s="5"/>
      <c r="X244" s="5"/>
      <c r="Y244" s="5"/>
      <c r="Z244" s="5"/>
      <c r="AA244" s="5"/>
      <c r="AB244" s="5"/>
      <c r="AC244" s="5"/>
      <c r="AD244" s="5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5"/>
      <c r="V245" s="5"/>
      <c r="W245" s="5"/>
      <c r="X245" s="5"/>
      <c r="Y245" s="5"/>
      <c r="Z245" s="5"/>
      <c r="AA245" s="5"/>
      <c r="AB245" s="5"/>
      <c r="AC245" s="5"/>
      <c r="AD245" s="5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5"/>
      <c r="V246" s="5"/>
      <c r="W246" s="5"/>
      <c r="X246" s="5"/>
      <c r="Y246" s="5"/>
      <c r="Z246" s="5"/>
      <c r="AA246" s="5"/>
      <c r="AB246" s="5"/>
      <c r="AC246" s="5"/>
      <c r="AD246" s="5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5"/>
      <c r="V247" s="5"/>
      <c r="W247" s="5"/>
      <c r="X247" s="5"/>
      <c r="Y247" s="5"/>
      <c r="Z247" s="5"/>
      <c r="AA247" s="5"/>
      <c r="AB247" s="5"/>
      <c r="AC247" s="5"/>
      <c r="AD247" s="5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5"/>
      <c r="V248" s="5"/>
      <c r="W248" s="5"/>
      <c r="X248" s="5"/>
      <c r="Y248" s="5"/>
      <c r="Z248" s="5"/>
      <c r="AA248" s="5"/>
      <c r="AB248" s="5"/>
      <c r="AC248" s="5"/>
      <c r="AD248" s="5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5"/>
      <c r="V249" s="5"/>
      <c r="W249" s="5"/>
      <c r="X249" s="5"/>
      <c r="Y249" s="5"/>
      <c r="Z249" s="5"/>
      <c r="AA249" s="5"/>
      <c r="AB249" s="5"/>
      <c r="AC249" s="5"/>
      <c r="AD249" s="5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5"/>
      <c r="V250" s="5"/>
      <c r="W250" s="5"/>
      <c r="X250" s="5"/>
      <c r="Y250" s="5"/>
      <c r="Z250" s="5"/>
      <c r="AA250" s="5"/>
      <c r="AB250" s="5"/>
      <c r="AC250" s="5"/>
      <c r="AD250" s="5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5"/>
      <c r="V251" s="5"/>
      <c r="W251" s="5"/>
      <c r="X251" s="5"/>
      <c r="Y251" s="5"/>
      <c r="Z251" s="5"/>
      <c r="AA251" s="5"/>
      <c r="AB251" s="5"/>
      <c r="AC251" s="5"/>
      <c r="AD251" s="5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5"/>
      <c r="V252" s="5"/>
      <c r="W252" s="5"/>
      <c r="X252" s="5"/>
      <c r="Y252" s="5"/>
      <c r="Z252" s="5"/>
      <c r="AA252" s="5"/>
      <c r="AB252" s="5"/>
      <c r="AC252" s="5"/>
      <c r="AD252" s="5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5"/>
      <c r="V253" s="5"/>
      <c r="W253" s="5"/>
      <c r="X253" s="5"/>
      <c r="Y253" s="5"/>
      <c r="Z253" s="5"/>
      <c r="AA253" s="5"/>
      <c r="AB253" s="5"/>
      <c r="AC253" s="5"/>
      <c r="AD253" s="5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5"/>
      <c r="V254" s="5"/>
      <c r="W254" s="5"/>
      <c r="X254" s="5"/>
      <c r="Y254" s="5"/>
      <c r="Z254" s="5"/>
      <c r="AA254" s="5"/>
      <c r="AB254" s="5"/>
      <c r="AC254" s="5"/>
      <c r="AD254" s="5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5"/>
      <c r="V255" s="5"/>
      <c r="W255" s="5"/>
      <c r="X255" s="5"/>
      <c r="Y255" s="5"/>
      <c r="Z255" s="5"/>
      <c r="AA255" s="5"/>
      <c r="AB255" s="5"/>
      <c r="AC255" s="5"/>
      <c r="AD255" s="5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5"/>
      <c r="V256" s="5"/>
      <c r="W256" s="5"/>
      <c r="X256" s="5"/>
      <c r="Y256" s="5"/>
      <c r="Z256" s="5"/>
      <c r="AA256" s="5"/>
      <c r="AB256" s="5"/>
      <c r="AC256" s="5"/>
      <c r="AD256" s="5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5"/>
      <c r="V257" s="5"/>
      <c r="W257" s="5"/>
      <c r="X257" s="5"/>
      <c r="Y257" s="5"/>
      <c r="Z257" s="5"/>
      <c r="AA257" s="5"/>
      <c r="AB257" s="5"/>
      <c r="AC257" s="5"/>
      <c r="AD257" s="5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5"/>
      <c r="V258" s="5"/>
      <c r="W258" s="5"/>
      <c r="X258" s="5"/>
      <c r="Y258" s="5"/>
      <c r="Z258" s="5"/>
      <c r="AA258" s="5"/>
      <c r="AB258" s="5"/>
      <c r="AC258" s="5"/>
      <c r="AD258" s="5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5"/>
      <c r="V259" s="5"/>
      <c r="W259" s="5"/>
      <c r="X259" s="5"/>
      <c r="Y259" s="5"/>
      <c r="Z259" s="5"/>
      <c r="AA259" s="5"/>
      <c r="AB259" s="5"/>
      <c r="AC259" s="5"/>
      <c r="AD259" s="5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5"/>
      <c r="V260" s="5"/>
      <c r="W260" s="5"/>
      <c r="X260" s="5"/>
      <c r="Y260" s="5"/>
      <c r="Z260" s="5"/>
      <c r="AA260" s="5"/>
      <c r="AB260" s="5"/>
      <c r="AC260" s="5"/>
      <c r="AD260" s="5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5"/>
      <c r="V261" s="5"/>
      <c r="W261" s="5"/>
      <c r="X261" s="5"/>
      <c r="Y261" s="5"/>
      <c r="Z261" s="5"/>
      <c r="AA261" s="5"/>
      <c r="AB261" s="5"/>
      <c r="AC261" s="5"/>
      <c r="AD261" s="5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5"/>
      <c r="V262" s="5"/>
      <c r="W262" s="5"/>
      <c r="X262" s="5"/>
      <c r="Y262" s="5"/>
      <c r="Z262" s="5"/>
      <c r="AA262" s="5"/>
      <c r="AB262" s="5"/>
      <c r="AC262" s="5"/>
      <c r="AD262" s="5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5"/>
      <c r="V263" s="5"/>
      <c r="W263" s="5"/>
      <c r="X263" s="5"/>
      <c r="Y263" s="5"/>
      <c r="Z263" s="5"/>
      <c r="AA263" s="5"/>
      <c r="AB263" s="5"/>
      <c r="AC263" s="5"/>
      <c r="AD263" s="5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5"/>
      <c r="V264" s="5"/>
      <c r="W264" s="5"/>
      <c r="X264" s="5"/>
      <c r="Y264" s="5"/>
      <c r="Z264" s="5"/>
      <c r="AA264" s="5"/>
      <c r="AB264" s="5"/>
      <c r="AC264" s="5"/>
      <c r="AD264" s="5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5"/>
      <c r="V265" s="5"/>
      <c r="W265" s="5"/>
      <c r="X265" s="5"/>
      <c r="Y265" s="5"/>
      <c r="Z265" s="5"/>
      <c r="AA265" s="5"/>
      <c r="AB265" s="5"/>
      <c r="AC265" s="5"/>
      <c r="AD265" s="5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5"/>
      <c r="V266" s="5"/>
      <c r="W266" s="5"/>
      <c r="X266" s="5"/>
      <c r="Y266" s="5"/>
      <c r="Z266" s="5"/>
      <c r="AA266" s="5"/>
      <c r="AB266" s="5"/>
      <c r="AC266" s="5"/>
      <c r="AD266" s="5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5"/>
      <c r="V267" s="5"/>
      <c r="W267" s="5"/>
      <c r="X267" s="5"/>
      <c r="Y267" s="5"/>
      <c r="Z267" s="5"/>
      <c r="AA267" s="5"/>
      <c r="AB267" s="5"/>
      <c r="AC267" s="5"/>
      <c r="AD267" s="5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5"/>
      <c r="V268" s="5"/>
      <c r="W268" s="5"/>
      <c r="X268" s="5"/>
      <c r="Y268" s="5"/>
      <c r="Z268" s="5"/>
      <c r="AA268" s="5"/>
      <c r="AB268" s="5"/>
      <c r="AC268" s="5"/>
      <c r="AD268" s="5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5"/>
      <c r="V269" s="5"/>
      <c r="W269" s="5"/>
      <c r="X269" s="5"/>
      <c r="Y269" s="5"/>
      <c r="Z269" s="5"/>
      <c r="AA269" s="5"/>
      <c r="AB269" s="5"/>
      <c r="AC269" s="5"/>
      <c r="AD269" s="5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5"/>
      <c r="V270" s="5"/>
      <c r="W270" s="5"/>
      <c r="X270" s="5"/>
      <c r="Y270" s="5"/>
      <c r="Z270" s="5"/>
      <c r="AA270" s="5"/>
      <c r="AB270" s="5"/>
      <c r="AC270" s="5"/>
      <c r="AD270" s="5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5"/>
      <c r="V271" s="5"/>
      <c r="W271" s="5"/>
      <c r="X271" s="5"/>
      <c r="Y271" s="5"/>
      <c r="Z271" s="5"/>
      <c r="AA271" s="5"/>
      <c r="AB271" s="5"/>
      <c r="AC271" s="5"/>
      <c r="AD271" s="5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5"/>
      <c r="V272" s="5"/>
      <c r="W272" s="5"/>
      <c r="X272" s="5"/>
      <c r="Y272" s="5"/>
      <c r="Z272" s="5"/>
      <c r="AA272" s="5"/>
      <c r="AB272" s="5"/>
      <c r="AC272" s="5"/>
      <c r="AD272" s="5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5"/>
      <c r="V273" s="5"/>
      <c r="W273" s="5"/>
      <c r="X273" s="5"/>
      <c r="Y273" s="5"/>
      <c r="Z273" s="5"/>
      <c r="AA273" s="5"/>
      <c r="AB273" s="5"/>
      <c r="AC273" s="5"/>
      <c r="AD273" s="5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5"/>
      <c r="V274" s="5"/>
      <c r="W274" s="5"/>
      <c r="X274" s="5"/>
      <c r="Y274" s="5"/>
      <c r="Z274" s="5"/>
      <c r="AA274" s="5"/>
      <c r="AB274" s="5"/>
      <c r="AC274" s="5"/>
      <c r="AD274" s="5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5"/>
      <c r="V275" s="5"/>
      <c r="W275" s="5"/>
      <c r="X275" s="5"/>
      <c r="Y275" s="5"/>
      <c r="Z275" s="5"/>
      <c r="AA275" s="5"/>
      <c r="AB275" s="5"/>
      <c r="AC275" s="5"/>
      <c r="AD275" s="5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5"/>
      <c r="V276" s="5"/>
      <c r="W276" s="5"/>
      <c r="X276" s="5"/>
      <c r="Y276" s="5"/>
      <c r="Z276" s="5"/>
      <c r="AA276" s="5"/>
      <c r="AB276" s="5"/>
      <c r="AC276" s="5"/>
      <c r="AD276" s="5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5"/>
      <c r="V277" s="5"/>
      <c r="W277" s="5"/>
      <c r="X277" s="5"/>
      <c r="Y277" s="5"/>
      <c r="Z277" s="5"/>
      <c r="AA277" s="5"/>
      <c r="AB277" s="5"/>
      <c r="AC277" s="5"/>
      <c r="AD277" s="5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5"/>
      <c r="V278" s="5"/>
      <c r="W278" s="5"/>
      <c r="X278" s="5"/>
      <c r="Y278" s="5"/>
      <c r="Z278" s="5"/>
      <c r="AA278" s="5"/>
      <c r="AB278" s="5"/>
      <c r="AC278" s="5"/>
      <c r="AD278" s="5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5"/>
      <c r="V279" s="5"/>
      <c r="W279" s="5"/>
      <c r="X279" s="5"/>
      <c r="Y279" s="5"/>
      <c r="Z279" s="5"/>
      <c r="AA279" s="5"/>
      <c r="AB279" s="5"/>
      <c r="AC279" s="5"/>
      <c r="AD279" s="5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5"/>
      <c r="V280" s="5"/>
      <c r="W280" s="5"/>
      <c r="X280" s="5"/>
      <c r="Y280" s="5"/>
      <c r="Z280" s="5"/>
      <c r="AA280" s="5"/>
      <c r="AB280" s="5"/>
      <c r="AC280" s="5"/>
      <c r="AD280" s="5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5"/>
      <c r="V281" s="5"/>
      <c r="W281" s="5"/>
      <c r="X281" s="5"/>
      <c r="Y281" s="5"/>
      <c r="Z281" s="5"/>
      <c r="AA281" s="5"/>
      <c r="AB281" s="5"/>
      <c r="AC281" s="5"/>
      <c r="AD281" s="5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5"/>
      <c r="V282" s="5"/>
      <c r="W282" s="5"/>
      <c r="X282" s="5"/>
      <c r="Y282" s="5"/>
      <c r="Z282" s="5"/>
      <c r="AA282" s="5"/>
      <c r="AB282" s="5"/>
      <c r="AC282" s="5"/>
      <c r="AD282" s="5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5"/>
      <c r="V283" s="5"/>
      <c r="W283" s="5"/>
      <c r="X283" s="5"/>
      <c r="Y283" s="5"/>
      <c r="Z283" s="5"/>
      <c r="AA283" s="5"/>
      <c r="AB283" s="5"/>
      <c r="AC283" s="5"/>
      <c r="AD283" s="5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5"/>
      <c r="V284" s="5"/>
      <c r="W284" s="5"/>
      <c r="X284" s="5"/>
      <c r="Y284" s="5"/>
      <c r="Z284" s="5"/>
      <c r="AA284" s="5"/>
      <c r="AB284" s="5"/>
      <c r="AC284" s="5"/>
      <c r="AD284" s="5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5"/>
      <c r="V285" s="5"/>
      <c r="W285" s="5"/>
      <c r="X285" s="5"/>
      <c r="Y285" s="5"/>
      <c r="Z285" s="5"/>
      <c r="AA285" s="5"/>
      <c r="AB285" s="5"/>
      <c r="AC285" s="5"/>
      <c r="AD285" s="5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5"/>
      <c r="V286" s="5"/>
      <c r="W286" s="5"/>
      <c r="X286" s="5"/>
      <c r="Y286" s="5"/>
      <c r="Z286" s="5"/>
      <c r="AA286" s="5"/>
      <c r="AB286" s="5"/>
      <c r="AC286" s="5"/>
      <c r="AD286" s="5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5"/>
      <c r="V287" s="5"/>
      <c r="W287" s="5"/>
      <c r="X287" s="5"/>
      <c r="Y287" s="5"/>
      <c r="Z287" s="5"/>
      <c r="AA287" s="5"/>
      <c r="AB287" s="5"/>
      <c r="AC287" s="5"/>
      <c r="AD287" s="5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5"/>
      <c r="V288" s="5"/>
      <c r="W288" s="5"/>
      <c r="X288" s="5"/>
      <c r="Y288" s="5"/>
      <c r="Z288" s="5"/>
      <c r="AA288" s="5"/>
      <c r="AB288" s="5"/>
      <c r="AC288" s="5"/>
      <c r="AD288" s="5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5"/>
      <c r="V289" s="5"/>
      <c r="W289" s="5"/>
      <c r="X289" s="5"/>
      <c r="Y289" s="5"/>
      <c r="Z289" s="5"/>
      <c r="AA289" s="5"/>
      <c r="AB289" s="5"/>
      <c r="AC289" s="5"/>
      <c r="AD289" s="5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5"/>
      <c r="V290" s="5"/>
      <c r="W290" s="5"/>
      <c r="X290" s="5"/>
      <c r="Y290" s="5"/>
      <c r="Z290" s="5"/>
      <c r="AA290" s="5"/>
      <c r="AB290" s="5"/>
      <c r="AC290" s="5"/>
      <c r="AD290" s="5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5"/>
      <c r="V291" s="5"/>
      <c r="W291" s="5"/>
      <c r="X291" s="5"/>
      <c r="Y291" s="5"/>
      <c r="Z291" s="5"/>
      <c r="AA291" s="5"/>
      <c r="AB291" s="5"/>
      <c r="AC291" s="5"/>
      <c r="AD291" s="5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5"/>
      <c r="V292" s="5"/>
      <c r="W292" s="5"/>
      <c r="X292" s="5"/>
      <c r="Y292" s="5"/>
      <c r="Z292" s="5"/>
      <c r="AA292" s="5"/>
      <c r="AB292" s="5"/>
      <c r="AC292" s="5"/>
      <c r="AD292" s="5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5"/>
      <c r="V293" s="5"/>
      <c r="W293" s="5"/>
      <c r="X293" s="5"/>
      <c r="Y293" s="5"/>
      <c r="Z293" s="5"/>
      <c r="AA293" s="5"/>
      <c r="AB293" s="5"/>
      <c r="AC293" s="5"/>
      <c r="AD293" s="5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5"/>
      <c r="V914" s="5"/>
      <c r="W914" s="5"/>
      <c r="X914" s="5"/>
      <c r="Y914" s="5"/>
      <c r="Z914" s="5"/>
      <c r="AA914" s="5"/>
      <c r="AB914" s="5"/>
      <c r="AC914" s="5"/>
      <c r="AD914" s="5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5"/>
      <c r="V915" s="5"/>
      <c r="W915" s="5"/>
      <c r="X915" s="5"/>
      <c r="Y915" s="5"/>
      <c r="Z915" s="5"/>
      <c r="AA915" s="5"/>
      <c r="AB915" s="5"/>
      <c r="AC915" s="5"/>
      <c r="AD915" s="5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5"/>
      <c r="V916" s="5"/>
      <c r="W916" s="5"/>
      <c r="X916" s="5"/>
      <c r="Y916" s="5"/>
      <c r="Z916" s="5"/>
      <c r="AA916" s="5"/>
      <c r="AB916" s="5"/>
      <c r="AC916" s="5"/>
      <c r="AD916" s="5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5"/>
      <c r="V917" s="5"/>
      <c r="W917" s="5"/>
      <c r="X917" s="5"/>
      <c r="Y917" s="5"/>
      <c r="Z917" s="5"/>
      <c r="AA917" s="5"/>
      <c r="AB917" s="5"/>
      <c r="AC917" s="5"/>
      <c r="AD917" s="5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5"/>
      <c r="V918" s="5"/>
      <c r="W918" s="5"/>
      <c r="X918" s="5"/>
      <c r="Y918" s="5"/>
      <c r="Z918" s="5"/>
      <c r="AA918" s="5"/>
      <c r="AB918" s="5"/>
      <c r="AC918" s="5"/>
      <c r="AD918" s="5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5"/>
      <c r="V919" s="5"/>
      <c r="W919" s="5"/>
      <c r="X919" s="5"/>
      <c r="Y919" s="5"/>
      <c r="Z919" s="5"/>
      <c r="AA919" s="5"/>
      <c r="AB919" s="5"/>
      <c r="AC919" s="5"/>
      <c r="AD919" s="5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5"/>
      <c r="V920" s="5"/>
      <c r="W920" s="5"/>
      <c r="X920" s="5"/>
      <c r="Y920" s="5"/>
      <c r="Z920" s="5"/>
      <c r="AA920" s="5"/>
      <c r="AB920" s="5"/>
      <c r="AC920" s="5"/>
      <c r="AD920" s="5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5"/>
      <c r="V921" s="5"/>
      <c r="W921" s="5"/>
      <c r="X921" s="5"/>
      <c r="Y921" s="5"/>
      <c r="Z921" s="5"/>
      <c r="AA921" s="5"/>
      <c r="AB921" s="5"/>
      <c r="AC921" s="5"/>
      <c r="AD921" s="5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5"/>
      <c r="V922" s="5"/>
      <c r="W922" s="5"/>
      <c r="X922" s="5"/>
      <c r="Y922" s="5"/>
      <c r="Z922" s="5"/>
      <c r="AA922" s="5"/>
      <c r="AB922" s="5"/>
      <c r="AC922" s="5"/>
      <c r="AD922" s="5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5"/>
      <c r="V923" s="5"/>
      <c r="W923" s="5"/>
      <c r="X923" s="5"/>
      <c r="Y923" s="5"/>
      <c r="Z923" s="5"/>
      <c r="AA923" s="5"/>
      <c r="AB923" s="5"/>
      <c r="AC923" s="5"/>
      <c r="AD923" s="5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5"/>
      <c r="V924" s="5"/>
      <c r="W924" s="5"/>
      <c r="X924" s="5"/>
      <c r="Y924" s="5"/>
      <c r="Z924" s="5"/>
      <c r="AA924" s="5"/>
      <c r="AB924" s="5"/>
      <c r="AC924" s="5"/>
      <c r="AD924" s="5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5"/>
      <c r="V925" s="5"/>
      <c r="W925" s="5"/>
      <c r="X925" s="5"/>
      <c r="Y925" s="5"/>
      <c r="Z925" s="5"/>
      <c r="AA925" s="5"/>
      <c r="AB925" s="5"/>
      <c r="AC925" s="5"/>
      <c r="AD925" s="5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5"/>
      <c r="V926" s="5"/>
      <c r="W926" s="5"/>
      <c r="X926" s="5"/>
      <c r="Y926" s="5"/>
      <c r="Z926" s="5"/>
      <c r="AA926" s="5"/>
      <c r="AB926" s="5"/>
      <c r="AC926" s="5"/>
      <c r="AD926" s="5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5"/>
      <c r="V927" s="5"/>
      <c r="W927" s="5"/>
      <c r="X927" s="5"/>
      <c r="Y927" s="5"/>
      <c r="Z927" s="5"/>
      <c r="AA927" s="5"/>
      <c r="AB927" s="5"/>
      <c r="AC927" s="5"/>
      <c r="AD927" s="5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5"/>
      <c r="V928" s="5"/>
      <c r="W928" s="5"/>
      <c r="X928" s="5"/>
      <c r="Y928" s="5"/>
      <c r="Z928" s="5"/>
      <c r="AA928" s="5"/>
      <c r="AB928" s="5"/>
      <c r="AC928" s="5"/>
      <c r="AD928" s="5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5"/>
      <c r="V929" s="5"/>
      <c r="W929" s="5"/>
      <c r="X929" s="5"/>
      <c r="Y929" s="5"/>
      <c r="Z929" s="5"/>
      <c r="AA929" s="5"/>
      <c r="AB929" s="5"/>
      <c r="AC929" s="5"/>
      <c r="AD929" s="5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5"/>
      <c r="V930" s="5"/>
      <c r="W930" s="5"/>
      <c r="X930" s="5"/>
      <c r="Y930" s="5"/>
      <c r="Z930" s="5"/>
      <c r="AA930" s="5"/>
      <c r="AB930" s="5"/>
      <c r="AC930" s="5"/>
      <c r="AD930" s="5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5"/>
      <c r="V931" s="5"/>
      <c r="W931" s="5"/>
      <c r="X931" s="5"/>
      <c r="Y931" s="5"/>
      <c r="Z931" s="5"/>
      <c r="AA931" s="5"/>
      <c r="AB931" s="5"/>
      <c r="AC931" s="5"/>
      <c r="AD931" s="5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5"/>
      <c r="V932" s="5"/>
      <c r="W932" s="5"/>
      <c r="X932" s="5"/>
      <c r="Y932" s="5"/>
      <c r="Z932" s="5"/>
      <c r="AA932" s="5"/>
      <c r="AB932" s="5"/>
      <c r="AC932" s="5"/>
      <c r="AD932" s="5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5"/>
      <c r="V933" s="5"/>
      <c r="W933" s="5"/>
      <c r="X933" s="5"/>
      <c r="Y933" s="5"/>
      <c r="Z933" s="5"/>
      <c r="AA933" s="5"/>
      <c r="AB933" s="5"/>
      <c r="AC933" s="5"/>
      <c r="AD933" s="5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5"/>
      <c r="V934" s="5"/>
      <c r="W934" s="5"/>
      <c r="X934" s="5"/>
      <c r="Y934" s="5"/>
      <c r="Z934" s="5"/>
      <c r="AA934" s="5"/>
      <c r="AB934" s="5"/>
      <c r="AC934" s="5"/>
      <c r="AD934" s="5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5"/>
      <c r="V935" s="5"/>
      <c r="W935" s="5"/>
      <c r="X935" s="5"/>
      <c r="Y935" s="5"/>
      <c r="Z935" s="5"/>
      <c r="AA935" s="5"/>
      <c r="AB935" s="5"/>
      <c r="AC935" s="5"/>
      <c r="AD935" s="5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5"/>
      <c r="V936" s="5"/>
      <c r="W936" s="5"/>
      <c r="X936" s="5"/>
      <c r="Y936" s="5"/>
      <c r="Z936" s="5"/>
      <c r="AA936" s="5"/>
      <c r="AB936" s="5"/>
      <c r="AC936" s="5"/>
      <c r="AD936" s="5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5"/>
      <c r="V937" s="5"/>
      <c r="W937" s="5"/>
      <c r="X937" s="5"/>
      <c r="Y937" s="5"/>
      <c r="Z937" s="5"/>
      <c r="AA937" s="5"/>
      <c r="AB937" s="5"/>
      <c r="AC937" s="5"/>
      <c r="AD937" s="5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5"/>
      <c r="V938" s="5"/>
      <c r="W938" s="5"/>
      <c r="X938" s="5"/>
      <c r="Y938" s="5"/>
      <c r="Z938" s="5"/>
      <c r="AA938" s="5"/>
      <c r="AB938" s="5"/>
      <c r="AC938" s="5"/>
      <c r="AD938" s="5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5"/>
      <c r="V939" s="5"/>
      <c r="W939" s="5"/>
      <c r="X939" s="5"/>
      <c r="Y939" s="5"/>
      <c r="Z939" s="5"/>
      <c r="AA939" s="5"/>
      <c r="AB939" s="5"/>
      <c r="AC939" s="5"/>
      <c r="AD939" s="5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5"/>
      <c r="V940" s="5"/>
      <c r="W940" s="5"/>
      <c r="X940" s="5"/>
      <c r="Y940" s="5"/>
      <c r="Z940" s="5"/>
      <c r="AA940" s="5"/>
      <c r="AB940" s="5"/>
      <c r="AC940" s="5"/>
      <c r="AD940" s="5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5"/>
      <c r="V941" s="5"/>
      <c r="W941" s="5"/>
      <c r="X941" s="5"/>
      <c r="Y941" s="5"/>
      <c r="Z941" s="5"/>
      <c r="AA941" s="5"/>
      <c r="AB941" s="5"/>
      <c r="AC941" s="5"/>
      <c r="AD941" s="5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5"/>
      <c r="V942" s="5"/>
      <c r="W942" s="5"/>
      <c r="X942" s="5"/>
      <c r="Y942" s="5"/>
      <c r="Z942" s="5"/>
      <c r="AA942" s="5"/>
      <c r="AB942" s="5"/>
      <c r="AC942" s="5"/>
      <c r="AD942" s="5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5"/>
      <c r="V943" s="5"/>
      <c r="W943" s="5"/>
      <c r="X943" s="5"/>
      <c r="Y943" s="5"/>
      <c r="Z943" s="5"/>
      <c r="AA943" s="5"/>
      <c r="AB943" s="5"/>
      <c r="AC943" s="5"/>
      <c r="AD943" s="5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5"/>
      <c r="V944" s="5"/>
      <c r="W944" s="5"/>
      <c r="X944" s="5"/>
      <c r="Y944" s="5"/>
      <c r="Z944" s="5"/>
      <c r="AA944" s="5"/>
      <c r="AB944" s="5"/>
      <c r="AC944" s="5"/>
      <c r="AD944" s="5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5"/>
      <c r="V945" s="5"/>
      <c r="W945" s="5"/>
      <c r="X945" s="5"/>
      <c r="Y945" s="5"/>
      <c r="Z945" s="5"/>
      <c r="AA945" s="5"/>
      <c r="AB945" s="5"/>
      <c r="AC945" s="5"/>
      <c r="AD945" s="5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5"/>
      <c r="V946" s="5"/>
      <c r="W946" s="5"/>
      <c r="X946" s="5"/>
      <c r="Y946" s="5"/>
      <c r="Z946" s="5"/>
      <c r="AA946" s="5"/>
      <c r="AB946" s="5"/>
      <c r="AC946" s="5"/>
      <c r="AD946" s="5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5"/>
      <c r="V947" s="5"/>
      <c r="W947" s="5"/>
      <c r="X947" s="5"/>
      <c r="Y947" s="5"/>
      <c r="Z947" s="5"/>
      <c r="AA947" s="5"/>
      <c r="AB947" s="5"/>
      <c r="AC947" s="5"/>
      <c r="AD947" s="5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5"/>
      <c r="V948" s="5"/>
      <c r="W948" s="5"/>
      <c r="X948" s="5"/>
      <c r="Y948" s="5"/>
      <c r="Z948" s="5"/>
      <c r="AA948" s="5"/>
      <c r="AB948" s="5"/>
      <c r="AC948" s="5"/>
      <c r="AD948" s="5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5"/>
      <c r="V949" s="5"/>
      <c r="W949" s="5"/>
      <c r="X949" s="5"/>
      <c r="Y949" s="5"/>
      <c r="Z949" s="5"/>
      <c r="AA949" s="5"/>
      <c r="AB949" s="5"/>
      <c r="AC949" s="5"/>
      <c r="AD949" s="5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5"/>
      <c r="V950" s="5"/>
      <c r="W950" s="5"/>
      <c r="X950" s="5"/>
      <c r="Y950" s="5"/>
      <c r="Z950" s="5"/>
      <c r="AA950" s="5"/>
      <c r="AB950" s="5"/>
      <c r="AC950" s="5"/>
      <c r="AD950" s="5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5"/>
      <c r="V951" s="5"/>
      <c r="W951" s="5"/>
      <c r="X951" s="5"/>
      <c r="Y951" s="5"/>
      <c r="Z951" s="5"/>
      <c r="AA951" s="5"/>
      <c r="AB951" s="5"/>
      <c r="AC951" s="5"/>
      <c r="AD951" s="5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5"/>
      <c r="V952" s="5"/>
      <c r="W952" s="5"/>
      <c r="X952" s="5"/>
      <c r="Y952" s="5"/>
      <c r="Z952" s="5"/>
      <c r="AA952" s="5"/>
      <c r="AB952" s="5"/>
      <c r="AC952" s="5"/>
      <c r="AD952" s="5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5"/>
      <c r="V953" s="5"/>
      <c r="W953" s="5"/>
      <c r="X953" s="5"/>
      <c r="Y953" s="5"/>
      <c r="Z953" s="5"/>
      <c r="AA953" s="5"/>
      <c r="AB953" s="5"/>
      <c r="AC953" s="5"/>
      <c r="AD953" s="5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5"/>
      <c r="V954" s="5"/>
      <c r="W954" s="5"/>
      <c r="X954" s="5"/>
      <c r="Y954" s="5"/>
      <c r="Z954" s="5"/>
      <c r="AA954" s="5"/>
      <c r="AB954" s="5"/>
      <c r="AC954" s="5"/>
      <c r="AD954" s="5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5"/>
      <c r="V955" s="5"/>
      <c r="W955" s="5"/>
      <c r="X955" s="5"/>
      <c r="Y955" s="5"/>
      <c r="Z955" s="5"/>
      <c r="AA955" s="5"/>
      <c r="AB955" s="5"/>
      <c r="AC955" s="5"/>
      <c r="AD955" s="5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5"/>
      <c r="V956" s="5"/>
      <c r="W956" s="5"/>
      <c r="X956" s="5"/>
      <c r="Y956" s="5"/>
      <c r="Z956" s="5"/>
      <c r="AA956" s="5"/>
      <c r="AB956" s="5"/>
      <c r="AC956" s="5"/>
      <c r="AD956" s="5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5"/>
      <c r="V957" s="5"/>
      <c r="W957" s="5"/>
      <c r="X957" s="5"/>
      <c r="Y957" s="5"/>
      <c r="Z957" s="5"/>
      <c r="AA957" s="5"/>
      <c r="AB957" s="5"/>
      <c r="AC957" s="5"/>
      <c r="AD957" s="5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5"/>
      <c r="V958" s="5"/>
      <c r="W958" s="5"/>
      <c r="X958" s="5"/>
      <c r="Y958" s="5"/>
      <c r="Z958" s="5"/>
      <c r="AA958" s="5"/>
      <c r="AB958" s="5"/>
      <c r="AC958" s="5"/>
      <c r="AD958" s="5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5"/>
      <c r="V959" s="5"/>
      <c r="W959" s="5"/>
      <c r="X959" s="5"/>
      <c r="Y959" s="5"/>
      <c r="Z959" s="5"/>
      <c r="AA959" s="5"/>
      <c r="AB959" s="5"/>
      <c r="AC959" s="5"/>
      <c r="AD959" s="5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5"/>
      <c r="V960" s="5"/>
      <c r="W960" s="5"/>
      <c r="X960" s="5"/>
      <c r="Y960" s="5"/>
      <c r="Z960" s="5"/>
      <c r="AA960" s="5"/>
      <c r="AB960" s="5"/>
      <c r="AC960" s="5"/>
      <c r="AD960" s="5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5"/>
      <c r="V961" s="5"/>
      <c r="W961" s="5"/>
      <c r="X961" s="5"/>
      <c r="Y961" s="5"/>
      <c r="Z961" s="5"/>
      <c r="AA961" s="5"/>
      <c r="AB961" s="5"/>
      <c r="AC961" s="5"/>
      <c r="AD961" s="5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5"/>
      <c r="V962" s="5"/>
      <c r="W962" s="5"/>
      <c r="X962" s="5"/>
      <c r="Y962" s="5"/>
      <c r="Z962" s="5"/>
      <c r="AA962" s="5"/>
      <c r="AB962" s="5"/>
      <c r="AC962" s="5"/>
      <c r="AD962" s="5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5"/>
      <c r="V963" s="5"/>
      <c r="W963" s="5"/>
      <c r="X963" s="5"/>
      <c r="Y963" s="5"/>
      <c r="Z963" s="5"/>
      <c r="AA963" s="5"/>
      <c r="AB963" s="5"/>
      <c r="AC963" s="5"/>
      <c r="AD963" s="5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5"/>
      <c r="V964" s="5"/>
      <c r="W964" s="5"/>
      <c r="X964" s="5"/>
      <c r="Y964" s="5"/>
      <c r="Z964" s="5"/>
      <c r="AA964" s="5"/>
      <c r="AB964" s="5"/>
      <c r="AC964" s="5"/>
      <c r="AD964" s="5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5"/>
      <c r="V965" s="5"/>
      <c r="W965" s="5"/>
      <c r="X965" s="5"/>
      <c r="Y965" s="5"/>
      <c r="Z965" s="5"/>
      <c r="AA965" s="5"/>
      <c r="AB965" s="5"/>
      <c r="AC965" s="5"/>
      <c r="AD965" s="5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5"/>
      <c r="V966" s="5"/>
      <c r="W966" s="5"/>
      <c r="X966" s="5"/>
      <c r="Y966" s="5"/>
      <c r="Z966" s="5"/>
      <c r="AA966" s="5"/>
      <c r="AB966" s="5"/>
      <c r="AC966" s="5"/>
      <c r="AD966" s="5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5"/>
      <c r="V967" s="5"/>
      <c r="W967" s="5"/>
      <c r="X967" s="5"/>
      <c r="Y967" s="5"/>
      <c r="Z967" s="5"/>
      <c r="AA967" s="5"/>
      <c r="AB967" s="5"/>
      <c r="AC967" s="5"/>
      <c r="AD967" s="5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5"/>
      <c r="V968" s="5"/>
      <c r="W968" s="5"/>
      <c r="X968" s="5"/>
      <c r="Y968" s="5"/>
      <c r="Z968" s="5"/>
      <c r="AA968" s="5"/>
      <c r="AB968" s="5"/>
      <c r="AC968" s="5"/>
      <c r="AD968" s="5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5"/>
      <c r="V969" s="5"/>
      <c r="W969" s="5"/>
      <c r="X969" s="5"/>
      <c r="Y969" s="5"/>
      <c r="Z969" s="5"/>
      <c r="AA969" s="5"/>
      <c r="AB969" s="5"/>
      <c r="AC969" s="5"/>
      <c r="AD969" s="5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5"/>
      <c r="V970" s="5"/>
      <c r="W970" s="5"/>
      <c r="X970" s="5"/>
      <c r="Y970" s="5"/>
      <c r="Z970" s="5"/>
      <c r="AA970" s="5"/>
      <c r="AB970" s="5"/>
      <c r="AC970" s="5"/>
      <c r="AD970" s="5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5"/>
      <c r="V971" s="5"/>
      <c r="W971" s="5"/>
      <c r="X971" s="5"/>
      <c r="Y971" s="5"/>
      <c r="Z971" s="5"/>
      <c r="AA971" s="5"/>
      <c r="AB971" s="5"/>
      <c r="AC971" s="5"/>
      <c r="AD971" s="5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5"/>
      <c r="V972" s="5"/>
      <c r="W972" s="5"/>
      <c r="X972" s="5"/>
      <c r="Y972" s="5"/>
      <c r="Z972" s="5"/>
      <c r="AA972" s="5"/>
      <c r="AB972" s="5"/>
      <c r="AC972" s="5"/>
      <c r="AD972" s="5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5"/>
      <c r="V973" s="5"/>
      <c r="W973" s="5"/>
      <c r="X973" s="5"/>
      <c r="Y973" s="5"/>
      <c r="Z973" s="5"/>
      <c r="AA973" s="5"/>
      <c r="AB973" s="5"/>
      <c r="AC973" s="5"/>
      <c r="AD973" s="5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5"/>
      <c r="V974" s="5"/>
      <c r="W974" s="5"/>
      <c r="X974" s="5"/>
      <c r="Y974" s="5"/>
      <c r="Z974" s="5"/>
      <c r="AA974" s="5"/>
      <c r="AB974" s="5"/>
      <c r="AC974" s="5"/>
      <c r="AD974" s="5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5"/>
      <c r="V975" s="5"/>
      <c r="W975" s="5"/>
      <c r="X975" s="5"/>
      <c r="Y975" s="5"/>
      <c r="Z975" s="5"/>
      <c r="AA975" s="5"/>
      <c r="AB975" s="5"/>
      <c r="AC975" s="5"/>
      <c r="AD975" s="5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5"/>
      <c r="V976" s="5"/>
      <c r="W976" s="5"/>
      <c r="X976" s="5"/>
      <c r="Y976" s="5"/>
      <c r="Z976" s="5"/>
      <c r="AA976" s="5"/>
      <c r="AB976" s="5"/>
      <c r="AC976" s="5"/>
      <c r="AD976" s="5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5"/>
      <c r="V977" s="5"/>
      <c r="W977" s="5"/>
      <c r="X977" s="5"/>
      <c r="Y977" s="5"/>
      <c r="Z977" s="5"/>
      <c r="AA977" s="5"/>
      <c r="AB977" s="5"/>
      <c r="AC977" s="5"/>
      <c r="AD977" s="5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5"/>
      <c r="V978" s="5"/>
      <c r="W978" s="5"/>
      <c r="X978" s="5"/>
      <c r="Y978" s="5"/>
      <c r="Z978" s="5"/>
      <c r="AA978" s="5"/>
      <c r="AB978" s="5"/>
      <c r="AC978" s="5"/>
      <c r="AD978" s="5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5"/>
      <c r="V979" s="5"/>
      <c r="W979" s="5"/>
      <c r="X979" s="5"/>
      <c r="Y979" s="5"/>
      <c r="Z979" s="5"/>
      <c r="AA979" s="5"/>
      <c r="AB979" s="5"/>
      <c r="AC979" s="5"/>
      <c r="AD979" s="5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5"/>
      <c r="V980" s="5"/>
      <c r="W980" s="5"/>
      <c r="X980" s="5"/>
      <c r="Y980" s="5"/>
      <c r="Z980" s="5"/>
      <c r="AA980" s="5"/>
      <c r="AB980" s="5"/>
      <c r="AC980" s="5"/>
      <c r="AD980" s="5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5"/>
      <c r="V981" s="5"/>
      <c r="W981" s="5"/>
      <c r="X981" s="5"/>
      <c r="Y981" s="5"/>
      <c r="Z981" s="5"/>
      <c r="AA981" s="5"/>
      <c r="AB981" s="5"/>
      <c r="AC981" s="5"/>
      <c r="AD981" s="5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5"/>
      <c r="V982" s="5"/>
      <c r="W982" s="5"/>
      <c r="X982" s="5"/>
      <c r="Y982" s="5"/>
      <c r="Z982" s="5"/>
      <c r="AA982" s="5"/>
      <c r="AB982" s="5"/>
      <c r="AC982" s="5"/>
      <c r="AD982" s="5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5"/>
      <c r="V983" s="5"/>
      <c r="W983" s="5"/>
      <c r="X983" s="5"/>
      <c r="Y983" s="5"/>
      <c r="Z983" s="5"/>
      <c r="AA983" s="5"/>
      <c r="AB983" s="5"/>
      <c r="AC983" s="5"/>
      <c r="AD983" s="5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5"/>
      <c r="V984" s="5"/>
      <c r="W984" s="5"/>
      <c r="X984" s="5"/>
      <c r="Y984" s="5"/>
      <c r="Z984" s="5"/>
      <c r="AA984" s="5"/>
      <c r="AB984" s="5"/>
      <c r="AC984" s="5"/>
      <c r="AD984" s="5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5"/>
      <c r="V985" s="5"/>
      <c r="W985" s="5"/>
      <c r="X985" s="5"/>
      <c r="Y985" s="5"/>
      <c r="Z985" s="5"/>
      <c r="AA985" s="5"/>
      <c r="AB985" s="5"/>
      <c r="AC985" s="5"/>
      <c r="AD985" s="5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5"/>
      <c r="V986" s="5"/>
      <c r="W986" s="5"/>
      <c r="X986" s="5"/>
      <c r="Y986" s="5"/>
      <c r="Z986" s="5"/>
      <c r="AA986" s="5"/>
      <c r="AB986" s="5"/>
      <c r="AC986" s="5"/>
      <c r="AD986" s="5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5"/>
      <c r="V987" s="5"/>
      <c r="W987" s="5"/>
      <c r="X987" s="5"/>
      <c r="Y987" s="5"/>
      <c r="Z987" s="5"/>
      <c r="AA987" s="5"/>
      <c r="AB987" s="5"/>
      <c r="AC987" s="5"/>
      <c r="AD987" s="5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5"/>
      <c r="V988" s="5"/>
      <c r="W988" s="5"/>
      <c r="X988" s="5"/>
      <c r="Y988" s="5"/>
      <c r="Z988" s="5"/>
      <c r="AA988" s="5"/>
      <c r="AB988" s="5"/>
      <c r="AC988" s="5"/>
      <c r="AD988" s="5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5"/>
      <c r="V989" s="5"/>
      <c r="W989" s="5"/>
      <c r="X989" s="5"/>
      <c r="Y989" s="5"/>
      <c r="Z989" s="5"/>
      <c r="AA989" s="5"/>
      <c r="AB989" s="5"/>
      <c r="AC989" s="5"/>
      <c r="AD989" s="5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5"/>
      <c r="V990" s="5"/>
      <c r="W990" s="5"/>
      <c r="X990" s="5"/>
      <c r="Y990" s="5"/>
      <c r="Z990" s="5"/>
      <c r="AA990" s="5"/>
      <c r="AB990" s="5"/>
      <c r="AC990" s="5"/>
      <c r="AD990" s="5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5"/>
      <c r="V991" s="5"/>
      <c r="W991" s="5"/>
      <c r="X991" s="5"/>
      <c r="Y991" s="5"/>
      <c r="Z991" s="5"/>
      <c r="AA991" s="5"/>
      <c r="AB991" s="5"/>
      <c r="AC991" s="5"/>
      <c r="AD991" s="5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5"/>
      <c r="V992" s="5"/>
      <c r="W992" s="5"/>
      <c r="X992" s="5"/>
      <c r="Y992" s="5"/>
      <c r="Z992" s="5"/>
      <c r="AA992" s="5"/>
      <c r="AB992" s="5"/>
      <c r="AC992" s="5"/>
      <c r="AD992" s="5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5"/>
      <c r="V993" s="5"/>
      <c r="W993" s="5"/>
      <c r="X993" s="5"/>
      <c r="Y993" s="5"/>
      <c r="Z993" s="5"/>
      <c r="AA993" s="5"/>
      <c r="AB993" s="5"/>
      <c r="AC993" s="5"/>
      <c r="AD993" s="5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5"/>
      <c r="V994" s="5"/>
      <c r="W994" s="5"/>
      <c r="X994" s="5"/>
      <c r="Y994" s="5"/>
      <c r="Z994" s="5"/>
      <c r="AA994" s="5"/>
      <c r="AB994" s="5"/>
      <c r="AC994" s="5"/>
      <c r="AD994" s="5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5"/>
      <c r="V995" s="5"/>
      <c r="W995" s="5"/>
      <c r="X995" s="5"/>
      <c r="Y995" s="5"/>
      <c r="Z995" s="5"/>
      <c r="AA995" s="5"/>
      <c r="AB995" s="5"/>
      <c r="AC995" s="5"/>
      <c r="AD995" s="5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5"/>
      <c r="V996" s="5"/>
      <c r="W996" s="5"/>
      <c r="X996" s="5"/>
      <c r="Y996" s="5"/>
      <c r="Z996" s="5"/>
      <c r="AA996" s="5"/>
      <c r="AB996" s="5"/>
      <c r="AC996" s="5"/>
      <c r="AD996" s="5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5"/>
      <c r="V997" s="5"/>
      <c r="W997" s="5"/>
      <c r="X997" s="5"/>
      <c r="Y997" s="5"/>
      <c r="Z997" s="5"/>
      <c r="AA997" s="5"/>
      <c r="AB997" s="5"/>
      <c r="AC997" s="5"/>
      <c r="AD997" s="5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5"/>
      <c r="V998" s="5"/>
      <c r="W998" s="5"/>
      <c r="X998" s="5"/>
      <c r="Y998" s="5"/>
      <c r="Z998" s="5"/>
      <c r="AA998" s="5"/>
      <c r="AB998" s="5"/>
      <c r="AC998" s="5"/>
      <c r="AD998" s="5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5"/>
      <c r="V999" s="5"/>
      <c r="W999" s="5"/>
      <c r="X999" s="5"/>
      <c r="Y999" s="5"/>
      <c r="Z999" s="5"/>
      <c r="AA999" s="5"/>
      <c r="AB999" s="5"/>
      <c r="AC999" s="5"/>
      <c r="AD999" s="5"/>
    </row>
    <row r="1000" ht="12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</row>
  </sheetData>
  <mergeCells count="209">
    <mergeCell ref="Q121:T122"/>
    <mergeCell ref="Q114:S114"/>
    <mergeCell ref="T114:T115"/>
    <mergeCell ref="N67:P67"/>
    <mergeCell ref="Q67:S67"/>
    <mergeCell ref="N79:P79"/>
    <mergeCell ref="Q79:S79"/>
    <mergeCell ref="K79:M79"/>
    <mergeCell ref="T79:T80"/>
    <mergeCell ref="K127:M127"/>
    <mergeCell ref="N127:P127"/>
    <mergeCell ref="T127:T128"/>
    <mergeCell ref="Q127:S127"/>
    <mergeCell ref="K139:M139"/>
    <mergeCell ref="N139:P139"/>
    <mergeCell ref="K122:M122"/>
    <mergeCell ref="N107:P107"/>
    <mergeCell ref="Q106:T107"/>
    <mergeCell ref="K107:M107"/>
    <mergeCell ref="N114:P114"/>
    <mergeCell ref="N122:P122"/>
    <mergeCell ref="Q138:T139"/>
    <mergeCell ref="K114:M114"/>
    <mergeCell ref="B131:I131"/>
    <mergeCell ref="B132:I132"/>
    <mergeCell ref="B127:I128"/>
    <mergeCell ref="J127:J128"/>
    <mergeCell ref="A143:C143"/>
    <mergeCell ref="A138:J139"/>
    <mergeCell ref="B133:I133"/>
    <mergeCell ref="B129:I129"/>
    <mergeCell ref="B134:I134"/>
    <mergeCell ref="A127:A128"/>
    <mergeCell ref="B130:I130"/>
    <mergeCell ref="A137:I137"/>
    <mergeCell ref="A114:A115"/>
    <mergeCell ref="A112:T112"/>
    <mergeCell ref="B114:I115"/>
    <mergeCell ref="A113:T113"/>
    <mergeCell ref="J114:J115"/>
    <mergeCell ref="B100:I100"/>
    <mergeCell ref="B102:I102"/>
    <mergeCell ref="B101:I101"/>
    <mergeCell ref="A105:I105"/>
    <mergeCell ref="B103:I103"/>
    <mergeCell ref="B104:I104"/>
    <mergeCell ref="A106:J107"/>
    <mergeCell ref="B99:I99"/>
    <mergeCell ref="B98:I98"/>
    <mergeCell ref="A97:T97"/>
    <mergeCell ref="B96:I96"/>
    <mergeCell ref="A89:T89"/>
    <mergeCell ref="B90:I90"/>
    <mergeCell ref="B87:I87"/>
    <mergeCell ref="B86:I86"/>
    <mergeCell ref="A78:T78"/>
    <mergeCell ref="A81:T81"/>
    <mergeCell ref="A79:A80"/>
    <mergeCell ref="B136:I136"/>
    <mergeCell ref="B135:I135"/>
    <mergeCell ref="A4:K5"/>
    <mergeCell ref="A3:K3"/>
    <mergeCell ref="A6:K6"/>
    <mergeCell ref="A7:K7"/>
    <mergeCell ref="A121:J122"/>
    <mergeCell ref="B119:I119"/>
    <mergeCell ref="A126:T126"/>
    <mergeCell ref="A120:I120"/>
    <mergeCell ref="B118:I118"/>
    <mergeCell ref="B117:I117"/>
    <mergeCell ref="B116:I116"/>
    <mergeCell ref="B83:I83"/>
    <mergeCell ref="B82:I82"/>
    <mergeCell ref="J67:J68"/>
    <mergeCell ref="B73:I73"/>
    <mergeCell ref="B69:I69"/>
    <mergeCell ref="B70:I70"/>
    <mergeCell ref="B71:I71"/>
    <mergeCell ref="B72:I72"/>
    <mergeCell ref="B67:I68"/>
    <mergeCell ref="J58:J59"/>
    <mergeCell ref="B58:I59"/>
    <mergeCell ref="K58:M58"/>
    <mergeCell ref="B62:I62"/>
    <mergeCell ref="B61:I61"/>
    <mergeCell ref="B60:I60"/>
    <mergeCell ref="B63:I63"/>
    <mergeCell ref="B85:I85"/>
    <mergeCell ref="B84:I84"/>
    <mergeCell ref="B79:I80"/>
    <mergeCell ref="J79:J80"/>
    <mergeCell ref="K67:M67"/>
    <mergeCell ref="B91:I91"/>
    <mergeCell ref="B92:I92"/>
    <mergeCell ref="B93:I93"/>
    <mergeCell ref="B94:I94"/>
    <mergeCell ref="B88:I88"/>
    <mergeCell ref="B64:I64"/>
    <mergeCell ref="N58:P58"/>
    <mergeCell ref="A58:A59"/>
    <mergeCell ref="Q58:S58"/>
    <mergeCell ref="T58:T59"/>
    <mergeCell ref="A67:A68"/>
    <mergeCell ref="A47:A48"/>
    <mergeCell ref="B47:I48"/>
    <mergeCell ref="B53:I53"/>
    <mergeCell ref="B51:I51"/>
    <mergeCell ref="B52:I52"/>
    <mergeCell ref="B49:I49"/>
    <mergeCell ref="B50:I50"/>
    <mergeCell ref="T67:T68"/>
    <mergeCell ref="Q47:S47"/>
    <mergeCell ref="T47:T48"/>
    <mergeCell ref="A57:T57"/>
    <mergeCell ref="A66:T66"/>
    <mergeCell ref="N47:P47"/>
    <mergeCell ref="K47:M47"/>
    <mergeCell ref="M14:T14"/>
    <mergeCell ref="M15:T15"/>
    <mergeCell ref="M5:N5"/>
    <mergeCell ref="M4:N4"/>
    <mergeCell ref="M19:T19"/>
    <mergeCell ref="M21:T23"/>
    <mergeCell ref="O3:Q3"/>
    <mergeCell ref="R3:T3"/>
    <mergeCell ref="M3:N3"/>
    <mergeCell ref="M1:T1"/>
    <mergeCell ref="O4:Q4"/>
    <mergeCell ref="R4:T4"/>
    <mergeCell ref="O5:Q5"/>
    <mergeCell ref="R5:T5"/>
    <mergeCell ref="O6:Q6"/>
    <mergeCell ref="M18:T18"/>
    <mergeCell ref="M16:T16"/>
    <mergeCell ref="M17:T17"/>
    <mergeCell ref="M13:T13"/>
    <mergeCell ref="M6:N6"/>
    <mergeCell ref="M8:T11"/>
    <mergeCell ref="R6:T6"/>
    <mergeCell ref="G26:G27"/>
    <mergeCell ref="H26:H27"/>
    <mergeCell ref="N38:P38"/>
    <mergeCell ref="K38:M38"/>
    <mergeCell ref="J47:J48"/>
    <mergeCell ref="J38:J39"/>
    <mergeCell ref="M25:T31"/>
    <mergeCell ref="T38:T39"/>
    <mergeCell ref="Q38:S38"/>
    <mergeCell ref="D26:F26"/>
    <mergeCell ref="I26:K26"/>
    <mergeCell ref="B44:I44"/>
    <mergeCell ref="A46:T46"/>
    <mergeCell ref="B43:I43"/>
    <mergeCell ref="A37:T37"/>
    <mergeCell ref="A35:T35"/>
    <mergeCell ref="A38:A39"/>
    <mergeCell ref="B41:I41"/>
    <mergeCell ref="B40:I40"/>
    <mergeCell ref="B42:I42"/>
    <mergeCell ref="B38:I39"/>
    <mergeCell ref="A17:K17"/>
    <mergeCell ref="A16:K16"/>
    <mergeCell ref="B26:C26"/>
    <mergeCell ref="A25:G25"/>
    <mergeCell ref="A20:K23"/>
    <mergeCell ref="A19:K19"/>
    <mergeCell ref="A18:K18"/>
    <mergeCell ref="A15:K15"/>
    <mergeCell ref="A2:K2"/>
    <mergeCell ref="A1:K1"/>
    <mergeCell ref="A13:K13"/>
    <mergeCell ref="A14:K14"/>
    <mergeCell ref="A9:K9"/>
    <mergeCell ref="A10:K10"/>
    <mergeCell ref="A11:K11"/>
    <mergeCell ref="A12:K12"/>
    <mergeCell ref="A8:K8"/>
    <mergeCell ref="A144:A145"/>
    <mergeCell ref="B144:G145"/>
    <mergeCell ref="H147:I147"/>
    <mergeCell ref="L146:M146"/>
    <mergeCell ref="P144:Q145"/>
    <mergeCell ref="P147:Q147"/>
    <mergeCell ref="J147:K147"/>
    <mergeCell ref="A148:G148"/>
    <mergeCell ref="J144:O144"/>
    <mergeCell ref="N147:O147"/>
    <mergeCell ref="B147:G147"/>
    <mergeCell ref="B146:G146"/>
    <mergeCell ref="N145:O145"/>
    <mergeCell ref="L145:M145"/>
    <mergeCell ref="R144:T144"/>
    <mergeCell ref="S145:T145"/>
    <mergeCell ref="N148:O148"/>
    <mergeCell ref="P148:Q148"/>
    <mergeCell ref="U151:AA151"/>
    <mergeCell ref="S148:T148"/>
    <mergeCell ref="S147:T147"/>
    <mergeCell ref="H146:I146"/>
    <mergeCell ref="J146:K146"/>
    <mergeCell ref="S146:T146"/>
    <mergeCell ref="N146:O146"/>
    <mergeCell ref="P146:Q146"/>
    <mergeCell ref="J148:K148"/>
    <mergeCell ref="H148:I148"/>
    <mergeCell ref="J145:K145"/>
    <mergeCell ref="H144:I145"/>
    <mergeCell ref="L148:M148"/>
    <mergeCell ref="L147:M147"/>
  </mergeCells>
  <dataValidations>
    <dataValidation type="list" allowBlank="1" showInputMessage="1" showErrorMessage="1" prompt=" - " sqref="B116:B119 B129:B136">
      <formula1>$B$38:$B$109</formula1>
    </dataValidation>
    <dataValidation type="list" allowBlank="1" showInputMessage="1" showErrorMessage="1" prompt=" - " sqref="S40:S43 S49:S52 S60:S63 S69:S72 S82:S88 S90:S96 S98:S104">
      <formula1>$S$39</formula1>
    </dataValidation>
    <dataValidation type="list" allowBlank="1" showInputMessage="1" showErrorMessage="1" prompt=" - " sqref="Q40:Q43 Q49:Q52 Q60:Q63 Q69:Q72 Q82:Q88 Q90:Q96 Q98:Q104">
      <formula1>$Q$39</formula1>
    </dataValidation>
    <dataValidation type="list" allowBlank="1" showInputMessage="1" showErrorMessage="1" prompt=" - " sqref="T40:T43 T49:T52 T60:T63 T69:T72 T82:T88 T90:T96 T98:T104 T116:T119 T129:T136">
      <formula1>$O$36:$S$36</formula1>
    </dataValidation>
    <dataValidation type="list" allowBlank="1" showInputMessage="1" showErrorMessage="1" prompt=" - " sqref="R40:R43 R49:R52 R60:R63 R69:R72 R82:R88 R90:R96 R98:R104">
      <formula1>$R$39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26" width="8.0"/>
  </cols>
  <sheetData>
    <row r="1" ht="14.25" customHeight="1"/>
    <row r="2" ht="14.25" customHeight="1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4"/>
      <c r="V2" s="4"/>
      <c r="W2" s="5"/>
      <c r="X2" s="5"/>
      <c r="Y2" s="5"/>
      <c r="Z2" s="5"/>
    </row>
    <row r="3" ht="12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7"/>
      <c r="W3" s="5"/>
      <c r="X3" s="5"/>
      <c r="Y3" s="5"/>
      <c r="Z3" s="5"/>
    </row>
    <row r="4" ht="12.75" customHeight="1">
      <c r="A4" s="8" t="s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1"/>
      <c r="W4" s="5"/>
      <c r="X4" s="5"/>
      <c r="Y4" s="5"/>
      <c r="Z4" s="5"/>
    </row>
    <row r="5" ht="30.0" customHeight="1">
      <c r="A5" s="13" t="s">
        <v>5</v>
      </c>
      <c r="B5" s="15" t="s">
        <v>6</v>
      </c>
      <c r="C5" s="32"/>
      <c r="D5" s="32"/>
      <c r="E5" s="32"/>
      <c r="F5" s="32"/>
      <c r="G5" s="32"/>
      <c r="H5" s="32"/>
      <c r="I5" s="35"/>
      <c r="J5" s="36" t="s">
        <v>18</v>
      </c>
      <c r="K5" s="16" t="s">
        <v>20</v>
      </c>
      <c r="L5" s="9"/>
      <c r="M5" s="11"/>
      <c r="N5" s="16" t="s">
        <v>21</v>
      </c>
      <c r="O5" s="9"/>
      <c r="P5" s="11"/>
      <c r="Q5" s="16" t="s">
        <v>22</v>
      </c>
      <c r="R5" s="9"/>
      <c r="S5" s="11"/>
      <c r="T5" s="36" t="s">
        <v>23</v>
      </c>
      <c r="U5" s="4"/>
      <c r="V5" s="4"/>
      <c r="W5" s="5"/>
      <c r="X5" s="5"/>
      <c r="Y5" s="5"/>
      <c r="Z5" s="5"/>
    </row>
    <row r="6" ht="14.25" customHeight="1">
      <c r="A6" s="38"/>
      <c r="B6" s="40"/>
      <c r="C6" s="42"/>
      <c r="D6" s="42"/>
      <c r="E6" s="42"/>
      <c r="F6" s="42"/>
      <c r="G6" s="42"/>
      <c r="H6" s="42"/>
      <c r="I6" s="43"/>
      <c r="J6" s="38"/>
      <c r="K6" s="44" t="s">
        <v>28</v>
      </c>
      <c r="L6" s="44" t="s">
        <v>29</v>
      </c>
      <c r="M6" s="44" t="s">
        <v>31</v>
      </c>
      <c r="N6" s="44" t="s">
        <v>32</v>
      </c>
      <c r="O6" s="44" t="s">
        <v>33</v>
      </c>
      <c r="P6" s="44" t="s">
        <v>34</v>
      </c>
      <c r="Q6" s="44" t="s">
        <v>35</v>
      </c>
      <c r="R6" s="44" t="s">
        <v>28</v>
      </c>
      <c r="S6" s="44" t="s">
        <v>36</v>
      </c>
      <c r="T6" s="38"/>
      <c r="U6" s="4"/>
      <c r="V6" s="4"/>
      <c r="W6" s="5"/>
      <c r="X6" s="5"/>
      <c r="Y6" s="5"/>
      <c r="Z6" s="5"/>
    </row>
    <row r="7" ht="14.25" customHeight="1">
      <c r="A7" s="8" t="s">
        <v>37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4"/>
      <c r="V7" s="4"/>
      <c r="W7" s="5"/>
      <c r="X7" s="5"/>
      <c r="Y7" s="5"/>
      <c r="Z7" s="5"/>
    </row>
    <row r="8" ht="21.75" customHeight="1">
      <c r="A8" s="45" t="s">
        <v>40</v>
      </c>
      <c r="B8" s="46" t="s">
        <v>42</v>
      </c>
      <c r="C8" s="9"/>
      <c r="D8" s="9"/>
      <c r="E8" s="9"/>
      <c r="F8" s="9"/>
      <c r="G8" s="9"/>
      <c r="H8" s="9"/>
      <c r="I8" s="11"/>
      <c r="J8" s="48">
        <v>5.0</v>
      </c>
      <c r="K8" s="48">
        <v>2.0</v>
      </c>
      <c r="L8" s="48">
        <v>1.0</v>
      </c>
      <c r="M8" s="48">
        <v>0.0</v>
      </c>
      <c r="N8" s="48">
        <f t="shared" ref="N8:N9" si="1">K8+L8+M8</f>
        <v>3</v>
      </c>
      <c r="O8" s="48">
        <f t="shared" ref="O8:O9" si="2">P8-N8</f>
        <v>6</v>
      </c>
      <c r="P8" s="48">
        <f t="shared" ref="P8:P9" si="3">ROUND(PRODUCT(J8,25)/14,0)</f>
        <v>9</v>
      </c>
      <c r="Q8" s="48" t="s">
        <v>35</v>
      </c>
      <c r="R8" s="48"/>
      <c r="S8" s="50"/>
      <c r="T8" s="50" t="s">
        <v>47</v>
      </c>
      <c r="U8" s="4"/>
      <c r="V8" s="4"/>
      <c r="W8" s="5"/>
      <c r="X8" s="5"/>
      <c r="Y8" s="5"/>
      <c r="Z8" s="5"/>
    </row>
    <row r="9" ht="21.0" customHeight="1">
      <c r="A9" s="45" t="s">
        <v>48</v>
      </c>
      <c r="B9" s="46" t="s">
        <v>49</v>
      </c>
      <c r="C9" s="9"/>
      <c r="D9" s="9"/>
      <c r="E9" s="9"/>
      <c r="F9" s="9"/>
      <c r="G9" s="9"/>
      <c r="H9" s="9"/>
      <c r="I9" s="11"/>
      <c r="J9" s="48">
        <v>5.0</v>
      </c>
      <c r="K9" s="48">
        <v>2.0</v>
      </c>
      <c r="L9" s="48">
        <v>1.0</v>
      </c>
      <c r="M9" s="48">
        <v>0.0</v>
      </c>
      <c r="N9" s="48">
        <f t="shared" si="1"/>
        <v>3</v>
      </c>
      <c r="O9" s="48">
        <f t="shared" si="2"/>
        <v>6</v>
      </c>
      <c r="P9" s="48">
        <f t="shared" si="3"/>
        <v>9</v>
      </c>
      <c r="Q9" s="48" t="s">
        <v>35</v>
      </c>
      <c r="R9" s="48"/>
      <c r="S9" s="50"/>
      <c r="T9" s="50" t="s">
        <v>47</v>
      </c>
      <c r="U9" s="4"/>
      <c r="V9" s="4"/>
      <c r="W9" s="5"/>
      <c r="X9" s="5"/>
      <c r="Y9" s="5"/>
      <c r="Z9" s="5"/>
    </row>
    <row r="10" ht="14.25" customHeight="1">
      <c r="A10" s="53" t="s">
        <v>51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1"/>
      <c r="U10" s="4"/>
      <c r="V10" s="4"/>
      <c r="W10" s="5"/>
      <c r="X10" s="5"/>
      <c r="Y10" s="5"/>
      <c r="Z10" s="5"/>
    </row>
    <row r="11" ht="36.75" customHeight="1">
      <c r="A11" s="45" t="s">
        <v>52</v>
      </c>
      <c r="B11" s="54" t="s">
        <v>53</v>
      </c>
      <c r="C11" s="9"/>
      <c r="D11" s="9"/>
      <c r="E11" s="9"/>
      <c r="F11" s="9"/>
      <c r="G11" s="9"/>
      <c r="H11" s="9"/>
      <c r="I11" s="11"/>
      <c r="J11" s="48">
        <v>5.0</v>
      </c>
      <c r="K11" s="48">
        <v>2.0</v>
      </c>
      <c r="L11" s="48">
        <v>1.0</v>
      </c>
      <c r="M11" s="48">
        <v>0.0</v>
      </c>
      <c r="N11" s="48">
        <f t="shared" ref="N11:N12" si="4">K11+L11+M11</f>
        <v>3</v>
      </c>
      <c r="O11" s="48">
        <f t="shared" ref="O11:O12" si="5">P11-N11</f>
        <v>6</v>
      </c>
      <c r="P11" s="48">
        <f t="shared" ref="P11:P12" si="6">ROUND(PRODUCT(J11,25)/14,0)</f>
        <v>9</v>
      </c>
      <c r="Q11" s="48" t="s">
        <v>35</v>
      </c>
      <c r="R11" s="48"/>
      <c r="S11" s="50"/>
      <c r="T11" s="50" t="s">
        <v>54</v>
      </c>
      <c r="U11" s="4"/>
      <c r="V11" s="4"/>
      <c r="W11" s="5"/>
      <c r="X11" s="5"/>
      <c r="Y11" s="5"/>
      <c r="Z11" s="5"/>
    </row>
    <row r="12" ht="27.0" customHeight="1">
      <c r="A12" s="45" t="s">
        <v>55</v>
      </c>
      <c r="B12" s="54" t="s">
        <v>56</v>
      </c>
      <c r="C12" s="9"/>
      <c r="D12" s="9"/>
      <c r="E12" s="9"/>
      <c r="F12" s="9"/>
      <c r="G12" s="9"/>
      <c r="H12" s="9"/>
      <c r="I12" s="11"/>
      <c r="J12" s="48">
        <v>5.0</v>
      </c>
      <c r="K12" s="48">
        <v>1.0</v>
      </c>
      <c r="L12" s="48">
        <v>2.0</v>
      </c>
      <c r="M12" s="48">
        <v>0.0</v>
      </c>
      <c r="N12" s="48">
        <f t="shared" si="4"/>
        <v>3</v>
      </c>
      <c r="O12" s="48">
        <f t="shared" si="5"/>
        <v>6</v>
      </c>
      <c r="P12" s="48">
        <f t="shared" si="6"/>
        <v>9</v>
      </c>
      <c r="Q12" s="48" t="s">
        <v>35</v>
      </c>
      <c r="R12" s="48"/>
      <c r="S12" s="50"/>
      <c r="T12" s="50" t="s">
        <v>58</v>
      </c>
      <c r="U12" s="4"/>
      <c r="V12" s="4"/>
      <c r="W12" s="5"/>
      <c r="X12" s="5"/>
      <c r="Y12" s="5"/>
      <c r="Z12" s="5"/>
    </row>
    <row r="13" ht="14.25" customHeight="1">
      <c r="A13" s="53" t="s">
        <v>59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11"/>
      <c r="U13" s="4"/>
      <c r="V13" s="4"/>
      <c r="W13" s="5"/>
      <c r="X13" s="5"/>
      <c r="Y13" s="5"/>
      <c r="Z13" s="5"/>
    </row>
    <row r="14" ht="33.75" customHeight="1">
      <c r="A14" s="45" t="s">
        <v>60</v>
      </c>
      <c r="B14" s="54" t="s">
        <v>61</v>
      </c>
      <c r="C14" s="9"/>
      <c r="D14" s="9"/>
      <c r="E14" s="9"/>
      <c r="F14" s="9"/>
      <c r="G14" s="9"/>
      <c r="H14" s="9"/>
      <c r="I14" s="11"/>
      <c r="J14" s="48">
        <v>5.0</v>
      </c>
      <c r="K14" s="48">
        <v>0.0</v>
      </c>
      <c r="L14" s="48">
        <v>0.0</v>
      </c>
      <c r="M14" s="48">
        <v>3.0</v>
      </c>
      <c r="N14" s="48">
        <f t="shared" ref="N14:N15" si="7">K14+L14+M14</f>
        <v>3</v>
      </c>
      <c r="O14" s="48">
        <f t="shared" ref="O14:O15" si="8">P14-N14</f>
        <v>6</v>
      </c>
      <c r="P14" s="48">
        <f t="shared" ref="P14:P15" si="9">ROUND(PRODUCT(J14,25)/14,0)</f>
        <v>9</v>
      </c>
      <c r="Q14" s="48"/>
      <c r="R14" s="48" t="s">
        <v>28</v>
      </c>
      <c r="S14" s="50"/>
      <c r="T14" s="50" t="s">
        <v>54</v>
      </c>
      <c r="U14" s="4"/>
      <c r="V14" s="4"/>
      <c r="W14" s="5"/>
      <c r="X14" s="5"/>
      <c r="Y14" s="5"/>
      <c r="Z14" s="5"/>
    </row>
    <row r="15" ht="17.25" customHeight="1">
      <c r="A15" s="45" t="s">
        <v>74</v>
      </c>
      <c r="B15" s="54" t="s">
        <v>75</v>
      </c>
      <c r="C15" s="9"/>
      <c r="D15" s="9"/>
      <c r="E15" s="9"/>
      <c r="F15" s="9"/>
      <c r="G15" s="9"/>
      <c r="H15" s="9"/>
      <c r="I15" s="11"/>
      <c r="J15" s="48">
        <v>5.0</v>
      </c>
      <c r="K15" s="48">
        <v>1.0</v>
      </c>
      <c r="L15" s="48">
        <v>2.0</v>
      </c>
      <c r="M15" s="48">
        <v>0.0</v>
      </c>
      <c r="N15" s="48">
        <f t="shared" si="7"/>
        <v>3</v>
      </c>
      <c r="O15" s="48">
        <f t="shared" si="8"/>
        <v>6</v>
      </c>
      <c r="P15" s="48">
        <f t="shared" si="9"/>
        <v>9</v>
      </c>
      <c r="Q15" s="48" t="s">
        <v>35</v>
      </c>
      <c r="R15" s="48"/>
      <c r="S15" s="50"/>
      <c r="T15" s="50" t="s">
        <v>58</v>
      </c>
      <c r="U15" s="4"/>
      <c r="V15" s="4"/>
      <c r="W15" s="5"/>
      <c r="X15" s="5"/>
      <c r="Y15" s="5"/>
      <c r="Z15" s="5"/>
    </row>
    <row r="16" ht="14.25" customHeight="1">
      <c r="A16" s="53" t="s">
        <v>76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1"/>
      <c r="U16" s="4"/>
      <c r="V16" s="4"/>
      <c r="W16" s="5"/>
      <c r="X16" s="5"/>
      <c r="Y16" s="5"/>
      <c r="Z16" s="5"/>
    </row>
    <row r="17" ht="14.25" customHeight="1">
      <c r="A17" s="45"/>
      <c r="B17" s="54" t="s">
        <v>77</v>
      </c>
      <c r="C17" s="9"/>
      <c r="D17" s="9"/>
      <c r="E17" s="9"/>
      <c r="F17" s="9"/>
      <c r="G17" s="9"/>
      <c r="H17" s="9"/>
      <c r="I17" s="11"/>
      <c r="J17" s="48">
        <v>5.0</v>
      </c>
      <c r="K17" s="48"/>
      <c r="L17" s="48"/>
      <c r="M17" s="48"/>
      <c r="N17" s="48"/>
      <c r="O17" s="48"/>
      <c r="P17" s="48"/>
      <c r="Q17" s="48"/>
      <c r="R17" s="48"/>
      <c r="S17" s="50"/>
      <c r="T17" s="65"/>
      <c r="U17" s="4"/>
      <c r="V17" s="4"/>
      <c r="W17" s="5"/>
      <c r="X17" s="5"/>
      <c r="Y17" s="5"/>
      <c r="Z17" s="5"/>
    </row>
    <row r="18" ht="16.5" customHeight="1">
      <c r="A18" s="20" t="s">
        <v>78</v>
      </c>
      <c r="B18" s="9"/>
      <c r="C18" s="9"/>
      <c r="D18" s="9"/>
      <c r="E18" s="9"/>
      <c r="F18" s="9"/>
      <c r="G18" s="9"/>
      <c r="H18" s="9"/>
      <c r="I18" s="11"/>
      <c r="J18" s="67">
        <f t="shared" ref="J18:P18" si="10">SUM(J8:J9,J11:J12,J14:J15,J17)</f>
        <v>35</v>
      </c>
      <c r="K18" s="67">
        <f t="shared" si="10"/>
        <v>8</v>
      </c>
      <c r="L18" s="67">
        <f t="shared" si="10"/>
        <v>7</v>
      </c>
      <c r="M18" s="67">
        <f t="shared" si="10"/>
        <v>3</v>
      </c>
      <c r="N18" s="67">
        <f t="shared" si="10"/>
        <v>18</v>
      </c>
      <c r="O18" s="67">
        <f t="shared" si="10"/>
        <v>36</v>
      </c>
      <c r="P18" s="67">
        <f t="shared" si="10"/>
        <v>54</v>
      </c>
      <c r="Q18" s="67">
        <f>COUNTIF(Q8:Q9,"E")+COUNTIF(Q11:Q12,"E")+COUNTIF(Q14:Q15,"E")+COUNTIF(Q17,"E")</f>
        <v>5</v>
      </c>
      <c r="R18" s="67">
        <f>COUNTIF(R8:R9,"C")+COUNTIF(R11:R12,"C")+COUNTIF(R14:R15,"C")+COUNTIF(R17,"C")</f>
        <v>1</v>
      </c>
      <c r="S18" s="67">
        <f>COUNTIF(S8:S9,"VP")+COUNTIF(S11:S12,"VP")+COUNTIF(S14:S15,"VP")+COUNTIF(S17,"VP")</f>
        <v>0</v>
      </c>
      <c r="T18" s="69"/>
      <c r="U18" s="4"/>
      <c r="V18" s="4"/>
      <c r="W18" s="5"/>
      <c r="X18" s="5"/>
      <c r="Y18" s="5"/>
      <c r="Z18" s="5"/>
    </row>
    <row r="19" ht="16.5" customHeight="1">
      <c r="A19" s="71" t="s">
        <v>85</v>
      </c>
      <c r="B19" s="32"/>
      <c r="C19" s="32"/>
      <c r="D19" s="32"/>
      <c r="E19" s="32"/>
      <c r="F19" s="32"/>
      <c r="G19" s="32"/>
      <c r="H19" s="32"/>
      <c r="I19" s="32"/>
      <c r="J19" s="35"/>
      <c r="K19" s="67">
        <f t="shared" ref="K19:P19" si="11">SUM(K8:K9,K11:K12,K14:K15)*14</f>
        <v>112</v>
      </c>
      <c r="L19" s="67">
        <f t="shared" si="11"/>
        <v>98</v>
      </c>
      <c r="M19" s="67">
        <f t="shared" si="11"/>
        <v>42</v>
      </c>
      <c r="N19" s="67">
        <f t="shared" si="11"/>
        <v>252</v>
      </c>
      <c r="O19" s="67">
        <f t="shared" si="11"/>
        <v>504</v>
      </c>
      <c r="P19" s="67">
        <f t="shared" si="11"/>
        <v>756</v>
      </c>
      <c r="Q19" s="76"/>
      <c r="R19" s="32"/>
      <c r="S19" s="32"/>
      <c r="T19" s="35"/>
      <c r="U19" s="4"/>
      <c r="V19" s="4"/>
      <c r="W19" s="5"/>
      <c r="X19" s="5"/>
      <c r="Y19" s="5"/>
      <c r="Z19" s="5"/>
    </row>
    <row r="20" ht="16.5" customHeight="1">
      <c r="A20" s="40"/>
      <c r="B20" s="42"/>
      <c r="C20" s="42"/>
      <c r="D20" s="42"/>
      <c r="E20" s="42"/>
      <c r="F20" s="42"/>
      <c r="G20" s="42"/>
      <c r="H20" s="42"/>
      <c r="I20" s="42"/>
      <c r="J20" s="43"/>
      <c r="K20" s="53">
        <f>SUM(K19:M19)</f>
        <v>252</v>
      </c>
      <c r="L20" s="9"/>
      <c r="M20" s="11"/>
      <c r="N20" s="53">
        <f>SUM(N19:O19)</f>
        <v>756</v>
      </c>
      <c r="O20" s="9"/>
      <c r="P20" s="11"/>
      <c r="Q20" s="40"/>
      <c r="R20" s="42"/>
      <c r="S20" s="42"/>
      <c r="T20" s="43"/>
      <c r="U20" s="4"/>
      <c r="V20" s="4"/>
      <c r="W20" s="5"/>
      <c r="X20" s="5"/>
      <c r="Y20" s="5"/>
      <c r="Z20" s="5"/>
    </row>
    <row r="21" ht="14.2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4"/>
      <c r="V21" s="4"/>
      <c r="W21" s="5"/>
      <c r="X21" s="5"/>
      <c r="Y21" s="5"/>
      <c r="Z21" s="5"/>
    </row>
    <row r="22" ht="14.25" customHeight="1">
      <c r="A22" s="77" t="s">
        <v>92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3"/>
      <c r="U22" s="4"/>
      <c r="V22" s="4"/>
      <c r="W22" s="5"/>
      <c r="X22" s="5"/>
      <c r="Y22" s="5"/>
      <c r="Z22" s="5"/>
    </row>
    <row r="23" ht="14.25" customHeight="1">
      <c r="A23" s="77" t="s">
        <v>93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3"/>
      <c r="U23" s="4"/>
      <c r="V23" s="4"/>
      <c r="W23" s="5"/>
      <c r="X23" s="5"/>
      <c r="Y23" s="5"/>
      <c r="Z23" s="5"/>
    </row>
    <row r="24" ht="14.25" customHeight="1">
      <c r="A24" s="77" t="s">
        <v>96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3"/>
      <c r="U24" s="4"/>
      <c r="V24" s="4"/>
      <c r="W24" s="5"/>
      <c r="X24" s="5"/>
      <c r="Y24" s="5"/>
      <c r="Z24" s="5"/>
    </row>
    <row r="25" ht="14.2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4"/>
      <c r="V25" s="4"/>
      <c r="W25" s="5"/>
      <c r="X25" s="5"/>
      <c r="Y25" s="5"/>
      <c r="Z25" s="5"/>
    </row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9">
    <mergeCell ref="A19:J20"/>
    <mergeCell ref="B12:I12"/>
    <mergeCell ref="B14:I14"/>
    <mergeCell ref="B15:I15"/>
    <mergeCell ref="B17:I17"/>
    <mergeCell ref="A18:I18"/>
    <mergeCell ref="A23:T23"/>
    <mergeCell ref="A24:T24"/>
    <mergeCell ref="Q5:S5"/>
    <mergeCell ref="B5:I6"/>
    <mergeCell ref="N5:P5"/>
    <mergeCell ref="J5:J6"/>
    <mergeCell ref="K5:M5"/>
    <mergeCell ref="A7:T7"/>
    <mergeCell ref="B8:I8"/>
    <mergeCell ref="B9:I9"/>
    <mergeCell ref="A10:T10"/>
    <mergeCell ref="T5:T6"/>
    <mergeCell ref="A2:T2"/>
    <mergeCell ref="U3:V4"/>
    <mergeCell ref="A4:T4"/>
    <mergeCell ref="A5:A6"/>
    <mergeCell ref="Q19:T20"/>
    <mergeCell ref="K20:M20"/>
    <mergeCell ref="N20:P20"/>
    <mergeCell ref="A22:T22"/>
    <mergeCell ref="A16:T16"/>
    <mergeCell ref="A13:T13"/>
    <mergeCell ref="B11:I11"/>
  </mergeCells>
  <dataValidations>
    <dataValidation type="list" allowBlank="1" showInputMessage="1" showErrorMessage="1" prompt=" - " sqref="S8:S9 S11:S12 S14:S15 S17">
      <formula1>$S$39</formula1>
    </dataValidation>
    <dataValidation type="list" allowBlank="1" showInputMessage="1" showErrorMessage="1" prompt=" - " sqref="Q8:Q9 Q11:Q12 Q14:Q15 Q17">
      <formula1>$Q$39</formula1>
    </dataValidation>
    <dataValidation type="list" allowBlank="1" showInputMessage="1" showErrorMessage="1" prompt=" - " sqref="R8:R9 R11:R12 R14:R15 R17">
      <formula1>$R$39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26" width="8.0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drawing r:id="rId1"/>
</worksheet>
</file>