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Y3" i="1" l="1"/>
  <c r="U90" i="1"/>
  <c r="U372" i="1"/>
  <c r="N137" i="1" l="1"/>
  <c r="O137" i="1"/>
  <c r="P137" i="1"/>
  <c r="N138" i="1"/>
  <c r="P138" i="1"/>
  <c r="O138" i="1" s="1"/>
  <c r="N139" i="1"/>
  <c r="P139" i="1"/>
  <c r="O139" i="1" s="1"/>
  <c r="N140" i="1"/>
  <c r="P140" i="1"/>
  <c r="O140" i="1" s="1"/>
  <c r="N141" i="1"/>
  <c r="O141" i="1"/>
  <c r="P141" i="1"/>
  <c r="N142" i="1"/>
  <c r="P142" i="1"/>
  <c r="O142" i="1" s="1"/>
  <c r="N124" i="1"/>
  <c r="P124" i="1"/>
  <c r="O124" i="1" s="1"/>
  <c r="N125" i="1"/>
  <c r="P125" i="1"/>
  <c r="O125" i="1" s="1"/>
  <c r="N126" i="1"/>
  <c r="P126" i="1"/>
  <c r="N127" i="1"/>
  <c r="P127" i="1"/>
  <c r="O127" i="1" s="1"/>
  <c r="N128" i="1"/>
  <c r="P128" i="1"/>
  <c r="O128" i="1" s="1"/>
  <c r="N129" i="1"/>
  <c r="P129" i="1"/>
  <c r="O129" i="1" s="1"/>
  <c r="P111" i="1"/>
  <c r="P112" i="1"/>
  <c r="N111" i="1"/>
  <c r="N112" i="1"/>
  <c r="P113" i="1"/>
  <c r="P114" i="1"/>
  <c r="P115" i="1"/>
  <c r="P116" i="1"/>
  <c r="N113" i="1"/>
  <c r="O113" i="1" s="1"/>
  <c r="N114" i="1"/>
  <c r="O114" i="1" s="1"/>
  <c r="N115" i="1"/>
  <c r="O115" i="1" s="1"/>
  <c r="N116" i="1"/>
  <c r="O116" i="1" s="1"/>
  <c r="N117" i="1"/>
  <c r="N118" i="1"/>
  <c r="N119" i="1"/>
  <c r="N120" i="1"/>
  <c r="N121" i="1"/>
  <c r="O126" i="1" l="1"/>
  <c r="O112" i="1"/>
  <c r="O111" i="1"/>
  <c r="M439" i="1"/>
  <c r="L439" i="1"/>
  <c r="K439" i="1"/>
  <c r="S438" i="1"/>
  <c r="R438" i="1"/>
  <c r="Q438" i="1"/>
  <c r="M438" i="1"/>
  <c r="L438" i="1"/>
  <c r="K438" i="1"/>
  <c r="J438" i="1"/>
  <c r="P435" i="1"/>
  <c r="N435" i="1"/>
  <c r="P434" i="1"/>
  <c r="N434" i="1"/>
  <c r="P432" i="1"/>
  <c r="N432" i="1"/>
  <c r="P431" i="1"/>
  <c r="N431" i="1"/>
  <c r="P429" i="1"/>
  <c r="N429" i="1"/>
  <c r="P428" i="1"/>
  <c r="N428" i="1"/>
  <c r="M416" i="1"/>
  <c r="L416" i="1"/>
  <c r="K416" i="1"/>
  <c r="S415" i="1"/>
  <c r="R415" i="1"/>
  <c r="Q415" i="1"/>
  <c r="M415" i="1"/>
  <c r="L415" i="1"/>
  <c r="K415" i="1"/>
  <c r="J415" i="1"/>
  <c r="P412" i="1"/>
  <c r="N412" i="1"/>
  <c r="P411" i="1"/>
  <c r="N411" i="1"/>
  <c r="P409" i="1"/>
  <c r="N409" i="1"/>
  <c r="P408" i="1"/>
  <c r="N408" i="1"/>
  <c r="P406" i="1"/>
  <c r="N406" i="1"/>
  <c r="P405" i="1"/>
  <c r="N405" i="1"/>
  <c r="M393" i="1"/>
  <c r="L393" i="1"/>
  <c r="K393" i="1"/>
  <c r="S392" i="1"/>
  <c r="R392" i="1"/>
  <c r="Q392" i="1"/>
  <c r="M392" i="1"/>
  <c r="L392" i="1"/>
  <c r="K392" i="1"/>
  <c r="J392" i="1"/>
  <c r="P389" i="1"/>
  <c r="N389" i="1"/>
  <c r="P388" i="1"/>
  <c r="N388" i="1"/>
  <c r="P386" i="1"/>
  <c r="N386" i="1"/>
  <c r="P385" i="1"/>
  <c r="N385" i="1"/>
  <c r="P383" i="1"/>
  <c r="N383" i="1"/>
  <c r="P382" i="1"/>
  <c r="N382" i="1"/>
  <c r="K440" i="1" l="1"/>
  <c r="O385" i="1"/>
  <c r="O386" i="1"/>
  <c r="O389" i="1"/>
  <c r="O408" i="1"/>
  <c r="O411" i="1"/>
  <c r="O429" i="1"/>
  <c r="N415" i="1"/>
  <c r="P393" i="1"/>
  <c r="O431" i="1"/>
  <c r="O434" i="1"/>
  <c r="O435" i="1"/>
  <c r="O383" i="1"/>
  <c r="O409" i="1"/>
  <c r="O412" i="1"/>
  <c r="P439" i="1"/>
  <c r="N392" i="1"/>
  <c r="O388" i="1"/>
  <c r="K394" i="1"/>
  <c r="O406" i="1"/>
  <c r="O432" i="1"/>
  <c r="P416" i="1"/>
  <c r="K417" i="1"/>
  <c r="N438" i="1"/>
  <c r="N439" i="1"/>
  <c r="P392" i="1"/>
  <c r="P415" i="1"/>
  <c r="P438" i="1"/>
  <c r="O382" i="1"/>
  <c r="O405" i="1"/>
  <c r="O428" i="1"/>
  <c r="N393" i="1"/>
  <c r="N416" i="1"/>
  <c r="O438" i="1" l="1"/>
  <c r="O439" i="1"/>
  <c r="N440" i="1" s="1"/>
  <c r="O415" i="1"/>
  <c r="O416" i="1"/>
  <c r="N417" i="1" s="1"/>
  <c r="O392" i="1"/>
  <c r="O393" i="1"/>
  <c r="N394" i="1" s="1"/>
  <c r="U6" i="1"/>
  <c r="S189" i="1" l="1"/>
  <c r="R189" i="1"/>
  <c r="Q189" i="1"/>
  <c r="T101" i="1" l="1"/>
  <c r="T85" i="1"/>
  <c r="T67" i="1"/>
  <c r="T51" i="1"/>
  <c r="M189" i="1" l="1"/>
  <c r="M190" i="1" s="1"/>
  <c r="L189" i="1"/>
  <c r="L190" i="1" s="1"/>
  <c r="K189" i="1"/>
  <c r="K190" i="1" s="1"/>
  <c r="J189" i="1"/>
  <c r="K191" i="1" l="1"/>
  <c r="U29" i="1" l="1"/>
  <c r="U28" i="1"/>
  <c r="S344" i="1" l="1"/>
  <c r="R344" i="1"/>
  <c r="Q344" i="1"/>
  <c r="P344" i="1"/>
  <c r="O344" i="1"/>
  <c r="N344" i="1"/>
  <c r="M344" i="1"/>
  <c r="L344" i="1"/>
  <c r="K344" i="1"/>
  <c r="J344" i="1"/>
  <c r="A344" i="1"/>
  <c r="S343" i="1"/>
  <c r="R343" i="1"/>
  <c r="Q343" i="1"/>
  <c r="P343" i="1"/>
  <c r="O343" i="1"/>
  <c r="N343" i="1"/>
  <c r="M343" i="1"/>
  <c r="L343" i="1"/>
  <c r="K343" i="1"/>
  <c r="J343" i="1"/>
  <c r="A343" i="1"/>
  <c r="S342" i="1"/>
  <c r="R342" i="1"/>
  <c r="Q342" i="1"/>
  <c r="P342" i="1"/>
  <c r="O342" i="1"/>
  <c r="N342" i="1"/>
  <c r="M342" i="1"/>
  <c r="L342" i="1"/>
  <c r="K342" i="1"/>
  <c r="J342" i="1"/>
  <c r="A342" i="1"/>
  <c r="S313" i="1"/>
  <c r="R313" i="1"/>
  <c r="Q313" i="1"/>
  <c r="P313" i="1"/>
  <c r="O313" i="1"/>
  <c r="N313" i="1"/>
  <c r="M313" i="1"/>
  <c r="L313" i="1"/>
  <c r="K313" i="1"/>
  <c r="J313" i="1"/>
  <c r="A313" i="1"/>
  <c r="S312" i="1"/>
  <c r="R312" i="1"/>
  <c r="Q312" i="1"/>
  <c r="P312" i="1"/>
  <c r="O312" i="1"/>
  <c r="N312" i="1"/>
  <c r="M312" i="1"/>
  <c r="L312" i="1"/>
  <c r="K312" i="1"/>
  <c r="J312" i="1"/>
  <c r="A312" i="1"/>
  <c r="S311" i="1"/>
  <c r="R311" i="1"/>
  <c r="Q311" i="1"/>
  <c r="P311" i="1"/>
  <c r="O311" i="1"/>
  <c r="N311" i="1"/>
  <c r="M311" i="1"/>
  <c r="L311" i="1"/>
  <c r="K311" i="1"/>
  <c r="J311" i="1"/>
  <c r="A311" i="1"/>
  <c r="S310" i="1"/>
  <c r="R310" i="1"/>
  <c r="Q310" i="1"/>
  <c r="P310" i="1"/>
  <c r="O310" i="1"/>
  <c r="N310" i="1"/>
  <c r="M310" i="1"/>
  <c r="L310" i="1"/>
  <c r="K310" i="1"/>
  <c r="J310" i="1"/>
  <c r="A310" i="1"/>
  <c r="S309" i="1"/>
  <c r="R309" i="1"/>
  <c r="Q309" i="1"/>
  <c r="P309" i="1"/>
  <c r="O309" i="1"/>
  <c r="N309" i="1"/>
  <c r="M309" i="1"/>
  <c r="L309" i="1"/>
  <c r="K309" i="1"/>
  <c r="J309" i="1"/>
  <c r="A309" i="1"/>
  <c r="S291" i="1" l="1"/>
  <c r="R291" i="1"/>
  <c r="Q291" i="1"/>
  <c r="P291" i="1"/>
  <c r="O291" i="1"/>
  <c r="N291" i="1"/>
  <c r="M291" i="1"/>
  <c r="L291" i="1"/>
  <c r="K291" i="1"/>
  <c r="J291" i="1"/>
  <c r="A291" i="1"/>
  <c r="S290" i="1"/>
  <c r="R290" i="1"/>
  <c r="Q290" i="1"/>
  <c r="P290" i="1"/>
  <c r="O290" i="1"/>
  <c r="N290" i="1"/>
  <c r="M290" i="1"/>
  <c r="L290" i="1"/>
  <c r="K290" i="1"/>
  <c r="J290" i="1"/>
  <c r="A290" i="1"/>
  <c r="S289" i="1"/>
  <c r="R289" i="1"/>
  <c r="Q289" i="1"/>
  <c r="P289" i="1"/>
  <c r="O289" i="1"/>
  <c r="N289" i="1"/>
  <c r="M289" i="1"/>
  <c r="L289" i="1"/>
  <c r="K289" i="1"/>
  <c r="J289" i="1"/>
  <c r="A289" i="1"/>
  <c r="S288" i="1"/>
  <c r="R288" i="1"/>
  <c r="Q288" i="1"/>
  <c r="P288" i="1"/>
  <c r="O288" i="1"/>
  <c r="N288" i="1"/>
  <c r="M288" i="1"/>
  <c r="L288" i="1"/>
  <c r="K288" i="1"/>
  <c r="J288" i="1"/>
  <c r="A288" i="1"/>
  <c r="S280" i="1"/>
  <c r="R280" i="1"/>
  <c r="Q280" i="1"/>
  <c r="P280" i="1"/>
  <c r="O280" i="1"/>
  <c r="N280" i="1"/>
  <c r="M280" i="1"/>
  <c r="L280" i="1"/>
  <c r="K280" i="1"/>
  <c r="J280" i="1"/>
  <c r="A280" i="1"/>
  <c r="S279" i="1"/>
  <c r="R279" i="1"/>
  <c r="Q279" i="1"/>
  <c r="P279" i="1"/>
  <c r="O279" i="1"/>
  <c r="N279" i="1"/>
  <c r="M279" i="1"/>
  <c r="L279" i="1"/>
  <c r="K279" i="1"/>
  <c r="J279" i="1"/>
  <c r="A279" i="1"/>
  <c r="S278" i="1"/>
  <c r="R278" i="1"/>
  <c r="Q278" i="1"/>
  <c r="P278" i="1"/>
  <c r="O278" i="1"/>
  <c r="N278" i="1"/>
  <c r="M278" i="1"/>
  <c r="L278" i="1"/>
  <c r="K278" i="1"/>
  <c r="J278" i="1"/>
  <c r="A278" i="1"/>
  <c r="S277" i="1"/>
  <c r="R277" i="1"/>
  <c r="Q277" i="1"/>
  <c r="P277" i="1"/>
  <c r="O277" i="1"/>
  <c r="N277" i="1"/>
  <c r="M277" i="1"/>
  <c r="L277" i="1"/>
  <c r="K277" i="1"/>
  <c r="J277" i="1"/>
  <c r="A277" i="1"/>
  <c r="S239" i="1"/>
  <c r="R239" i="1"/>
  <c r="Q239" i="1"/>
  <c r="P239" i="1"/>
  <c r="O239" i="1"/>
  <c r="N239" i="1"/>
  <c r="M239" i="1"/>
  <c r="L239" i="1"/>
  <c r="K239" i="1"/>
  <c r="J239" i="1"/>
  <c r="A239" i="1"/>
  <c r="S238" i="1"/>
  <c r="R238" i="1"/>
  <c r="Q238" i="1"/>
  <c r="P238" i="1"/>
  <c r="O238" i="1"/>
  <c r="N238" i="1"/>
  <c r="M238" i="1"/>
  <c r="L238" i="1"/>
  <c r="K238" i="1"/>
  <c r="J238" i="1"/>
  <c r="A238"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P235" i="1"/>
  <c r="O235" i="1"/>
  <c r="N235" i="1"/>
  <c r="M235" i="1"/>
  <c r="L235" i="1"/>
  <c r="K235" i="1"/>
  <c r="J235" i="1"/>
  <c r="A235" i="1"/>
  <c r="S206" i="1" l="1"/>
  <c r="R206" i="1"/>
  <c r="Q206" i="1"/>
  <c r="P206" i="1"/>
  <c r="O206" i="1"/>
  <c r="N206" i="1"/>
  <c r="M206" i="1"/>
  <c r="L206" i="1"/>
  <c r="K206" i="1"/>
  <c r="J206" i="1"/>
  <c r="A206" i="1"/>
  <c r="S205" i="1"/>
  <c r="R205" i="1"/>
  <c r="Q205" i="1"/>
  <c r="P205" i="1"/>
  <c r="O205" i="1"/>
  <c r="N205" i="1"/>
  <c r="M205" i="1"/>
  <c r="L205" i="1"/>
  <c r="K205" i="1"/>
  <c r="J205" i="1"/>
  <c r="A205" i="1"/>
  <c r="S204" i="1"/>
  <c r="R204" i="1"/>
  <c r="Q204" i="1"/>
  <c r="P204" i="1"/>
  <c r="O204" i="1"/>
  <c r="N204" i="1"/>
  <c r="M204" i="1"/>
  <c r="L204" i="1"/>
  <c r="K204" i="1"/>
  <c r="J204" i="1"/>
  <c r="A204" i="1"/>
  <c r="S203" i="1"/>
  <c r="R203" i="1"/>
  <c r="Q203" i="1"/>
  <c r="P203" i="1"/>
  <c r="O203" i="1"/>
  <c r="N203" i="1"/>
  <c r="M203" i="1"/>
  <c r="L203" i="1"/>
  <c r="K203" i="1"/>
  <c r="J203" i="1"/>
  <c r="A203" i="1"/>
  <c r="P188" i="1"/>
  <c r="P187" i="1"/>
  <c r="P186" i="1"/>
  <c r="P185" i="1"/>
  <c r="P184" i="1"/>
  <c r="P183" i="1"/>
  <c r="M156" i="1"/>
  <c r="L156" i="1"/>
  <c r="K156" i="1"/>
  <c r="P154" i="1"/>
  <c r="P153" i="1"/>
  <c r="P152" i="1"/>
  <c r="P151" i="1"/>
  <c r="P150" i="1"/>
  <c r="P149" i="1"/>
  <c r="P100" i="1"/>
  <c r="P99" i="1"/>
  <c r="P98" i="1"/>
  <c r="P97" i="1"/>
  <c r="P96" i="1"/>
  <c r="P95" i="1"/>
  <c r="P94" i="1"/>
  <c r="P93" i="1"/>
  <c r="P92" i="1"/>
  <c r="P91" i="1"/>
  <c r="P90" i="1"/>
  <c r="P171" i="1" l="1"/>
  <c r="N171" i="1"/>
  <c r="P166" i="1"/>
  <c r="N166" i="1"/>
  <c r="N188" i="1"/>
  <c r="N187" i="1"/>
  <c r="N186" i="1"/>
  <c r="N185" i="1"/>
  <c r="N184" i="1"/>
  <c r="N183" i="1"/>
  <c r="P181" i="1"/>
  <c r="N181" i="1"/>
  <c r="P180" i="1"/>
  <c r="N180" i="1"/>
  <c r="P179" i="1"/>
  <c r="N179" i="1"/>
  <c r="P178" i="1"/>
  <c r="N178" i="1"/>
  <c r="P177" i="1"/>
  <c r="N177" i="1"/>
  <c r="P176" i="1"/>
  <c r="N176" i="1"/>
  <c r="P174" i="1"/>
  <c r="N174" i="1"/>
  <c r="P173" i="1"/>
  <c r="N173" i="1"/>
  <c r="P172" i="1"/>
  <c r="N172" i="1"/>
  <c r="P170" i="1"/>
  <c r="N170" i="1"/>
  <c r="P168" i="1"/>
  <c r="N168" i="1"/>
  <c r="P167" i="1"/>
  <c r="N167" i="1"/>
  <c r="P165" i="1"/>
  <c r="N165" i="1"/>
  <c r="P164" i="1"/>
  <c r="N164" i="1"/>
  <c r="S155" i="1"/>
  <c r="R155" i="1"/>
  <c r="Q155" i="1"/>
  <c r="M155" i="1"/>
  <c r="L155" i="1"/>
  <c r="K155" i="1"/>
  <c r="J155" i="1"/>
  <c r="N154" i="1"/>
  <c r="N153" i="1"/>
  <c r="N152" i="1"/>
  <c r="N151" i="1"/>
  <c r="N150" i="1"/>
  <c r="P145" i="1"/>
  <c r="N145" i="1"/>
  <c r="P144" i="1"/>
  <c r="N144" i="1"/>
  <c r="P143" i="1"/>
  <c r="N143" i="1"/>
  <c r="P132" i="1"/>
  <c r="N132" i="1"/>
  <c r="P131" i="1"/>
  <c r="N131" i="1"/>
  <c r="P130" i="1"/>
  <c r="N130" i="1"/>
  <c r="P120" i="1"/>
  <c r="P119" i="1"/>
  <c r="P118" i="1"/>
  <c r="P50" i="1"/>
  <c r="N50" i="1"/>
  <c r="P66" i="1"/>
  <c r="N66" i="1"/>
  <c r="A353" i="1"/>
  <c r="J353" i="1"/>
  <c r="K353" i="1"/>
  <c r="L353" i="1"/>
  <c r="M353" i="1"/>
  <c r="N353" i="1"/>
  <c r="O353" i="1"/>
  <c r="P353" i="1"/>
  <c r="Q353" i="1"/>
  <c r="R353" i="1"/>
  <c r="S353" i="1"/>
  <c r="N189" i="1" l="1"/>
  <c r="N190" i="1" s="1"/>
  <c r="P189" i="1"/>
  <c r="O166" i="1"/>
  <c r="O171" i="1"/>
  <c r="O167" i="1"/>
  <c r="O170" i="1"/>
  <c r="O172" i="1"/>
  <c r="O173" i="1"/>
  <c r="O174" i="1"/>
  <c r="O177" i="1"/>
  <c r="O178" i="1"/>
  <c r="O179" i="1"/>
  <c r="O180" i="1"/>
  <c r="O185" i="1"/>
  <c r="O186" i="1"/>
  <c r="O150" i="1"/>
  <c r="O151" i="1"/>
  <c r="O188" i="1"/>
  <c r="O181" i="1"/>
  <c r="O187" i="1"/>
  <c r="O152" i="1"/>
  <c r="O153" i="1"/>
  <c r="O154" i="1"/>
  <c r="O183" i="1"/>
  <c r="O165" i="1"/>
  <c r="O168" i="1"/>
  <c r="O176" i="1"/>
  <c r="O184" i="1"/>
  <c r="O164" i="1"/>
  <c r="O118" i="1"/>
  <c r="O119" i="1"/>
  <c r="O120" i="1"/>
  <c r="O130" i="1"/>
  <c r="O131" i="1"/>
  <c r="O132" i="1"/>
  <c r="O143" i="1"/>
  <c r="O144" i="1"/>
  <c r="O145" i="1"/>
  <c r="O66" i="1"/>
  <c r="O50" i="1"/>
  <c r="S360" i="1"/>
  <c r="R360" i="1"/>
  <c r="Q360" i="1"/>
  <c r="P360" i="1"/>
  <c r="O360" i="1"/>
  <c r="N360" i="1"/>
  <c r="M360" i="1"/>
  <c r="L360" i="1"/>
  <c r="K360" i="1"/>
  <c r="J360" i="1"/>
  <c r="A360" i="1"/>
  <c r="S359" i="1"/>
  <c r="R359" i="1"/>
  <c r="Q359" i="1"/>
  <c r="P359" i="1"/>
  <c r="O359" i="1"/>
  <c r="N359" i="1"/>
  <c r="M359" i="1"/>
  <c r="L359" i="1"/>
  <c r="K359" i="1"/>
  <c r="J359" i="1"/>
  <c r="A359" i="1"/>
  <c r="S358" i="1"/>
  <c r="R358" i="1"/>
  <c r="Q358" i="1"/>
  <c r="P358" i="1"/>
  <c r="O358" i="1"/>
  <c r="N358" i="1"/>
  <c r="M358" i="1"/>
  <c r="L358" i="1"/>
  <c r="K358" i="1"/>
  <c r="J358" i="1"/>
  <c r="A358" i="1"/>
  <c r="S357" i="1"/>
  <c r="R357" i="1"/>
  <c r="Q357" i="1"/>
  <c r="P357" i="1"/>
  <c r="O357" i="1"/>
  <c r="N357" i="1"/>
  <c r="M357" i="1"/>
  <c r="L357" i="1"/>
  <c r="K357" i="1"/>
  <c r="J357" i="1"/>
  <c r="A357" i="1"/>
  <c r="S356" i="1"/>
  <c r="R356" i="1"/>
  <c r="Q356" i="1"/>
  <c r="P356" i="1"/>
  <c r="O356" i="1"/>
  <c r="N356" i="1"/>
  <c r="M356" i="1"/>
  <c r="L356" i="1"/>
  <c r="K356" i="1"/>
  <c r="J356" i="1"/>
  <c r="A356" i="1"/>
  <c r="S355" i="1"/>
  <c r="R355" i="1"/>
  <c r="Q355" i="1"/>
  <c r="P355" i="1"/>
  <c r="O355" i="1"/>
  <c r="N355" i="1"/>
  <c r="M355" i="1"/>
  <c r="L355" i="1"/>
  <c r="K355" i="1"/>
  <c r="J355" i="1"/>
  <c r="A355" i="1"/>
  <c r="S354" i="1"/>
  <c r="R354" i="1"/>
  <c r="Q354" i="1"/>
  <c r="P354" i="1"/>
  <c r="O354" i="1"/>
  <c r="N354" i="1"/>
  <c r="M354" i="1"/>
  <c r="L354" i="1"/>
  <c r="K354" i="1"/>
  <c r="J354" i="1"/>
  <c r="A354" i="1"/>
  <c r="S352" i="1"/>
  <c r="R352" i="1"/>
  <c r="Q352" i="1"/>
  <c r="P352" i="1"/>
  <c r="O352" i="1"/>
  <c r="N352" i="1"/>
  <c r="M352" i="1"/>
  <c r="L352" i="1"/>
  <c r="K352" i="1"/>
  <c r="J352" i="1"/>
  <c r="A352" i="1"/>
  <c r="S351" i="1"/>
  <c r="R351" i="1"/>
  <c r="Q351" i="1"/>
  <c r="M351" i="1"/>
  <c r="L351" i="1"/>
  <c r="K351" i="1"/>
  <c r="J351" i="1"/>
  <c r="A351" i="1"/>
  <c r="S350" i="1"/>
  <c r="R350" i="1"/>
  <c r="Q350" i="1"/>
  <c r="P350" i="1"/>
  <c r="O350" i="1"/>
  <c r="N350" i="1"/>
  <c r="M350" i="1"/>
  <c r="L350" i="1"/>
  <c r="K350" i="1"/>
  <c r="J350" i="1"/>
  <c r="A350" i="1"/>
  <c r="S349" i="1"/>
  <c r="R349" i="1"/>
  <c r="Q349" i="1"/>
  <c r="P349" i="1"/>
  <c r="O349" i="1"/>
  <c r="N349" i="1"/>
  <c r="M349" i="1"/>
  <c r="L349" i="1"/>
  <c r="K349" i="1"/>
  <c r="J349" i="1"/>
  <c r="A349" i="1"/>
  <c r="S348" i="1"/>
  <c r="R348" i="1"/>
  <c r="Q348" i="1"/>
  <c r="P348" i="1"/>
  <c r="O348" i="1"/>
  <c r="N348" i="1"/>
  <c r="M348" i="1"/>
  <c r="L348" i="1"/>
  <c r="K348" i="1"/>
  <c r="J348" i="1"/>
  <c r="A348" i="1"/>
  <c r="S347" i="1"/>
  <c r="R347" i="1"/>
  <c r="Q347" i="1"/>
  <c r="P347" i="1"/>
  <c r="O347" i="1"/>
  <c r="N347" i="1"/>
  <c r="M347" i="1"/>
  <c r="L347" i="1"/>
  <c r="K347" i="1"/>
  <c r="J347" i="1"/>
  <c r="A347" i="1"/>
  <c r="S346" i="1"/>
  <c r="R346" i="1"/>
  <c r="Q346" i="1"/>
  <c r="P346" i="1"/>
  <c r="O346" i="1"/>
  <c r="N346" i="1"/>
  <c r="M346" i="1"/>
  <c r="L346" i="1"/>
  <c r="K346" i="1"/>
  <c r="J346" i="1"/>
  <c r="A346" i="1"/>
  <c r="S345" i="1"/>
  <c r="R345" i="1"/>
  <c r="Q345" i="1"/>
  <c r="P345" i="1"/>
  <c r="O345" i="1"/>
  <c r="N345" i="1"/>
  <c r="M345" i="1"/>
  <c r="L345" i="1"/>
  <c r="K345" i="1"/>
  <c r="J345" i="1"/>
  <c r="A345" i="1"/>
  <c r="S341" i="1"/>
  <c r="R341" i="1"/>
  <c r="Q341" i="1"/>
  <c r="P341" i="1"/>
  <c r="O341" i="1"/>
  <c r="N341" i="1"/>
  <c r="M341" i="1"/>
  <c r="L341" i="1"/>
  <c r="K341" i="1"/>
  <c r="J341" i="1"/>
  <c r="A341" i="1"/>
  <c r="S340" i="1"/>
  <c r="R340" i="1"/>
  <c r="Q340" i="1"/>
  <c r="P340" i="1"/>
  <c r="O340" i="1"/>
  <c r="N340" i="1"/>
  <c r="M340" i="1"/>
  <c r="L340" i="1"/>
  <c r="K340" i="1"/>
  <c r="J340" i="1"/>
  <c r="A340"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27" i="1"/>
  <c r="R327" i="1"/>
  <c r="Q327" i="1"/>
  <c r="P327" i="1"/>
  <c r="O327" i="1"/>
  <c r="N327" i="1"/>
  <c r="M327" i="1"/>
  <c r="L327" i="1"/>
  <c r="K327" i="1"/>
  <c r="J327" i="1"/>
  <c r="A327" i="1"/>
  <c r="S326" i="1"/>
  <c r="R326" i="1"/>
  <c r="Q326" i="1"/>
  <c r="P326" i="1"/>
  <c r="O326" i="1"/>
  <c r="N326" i="1"/>
  <c r="M326" i="1"/>
  <c r="L326" i="1"/>
  <c r="K326" i="1"/>
  <c r="J326" i="1"/>
  <c r="A326" i="1"/>
  <c r="S325" i="1"/>
  <c r="R325" i="1"/>
  <c r="Q325" i="1"/>
  <c r="M325" i="1"/>
  <c r="L325" i="1"/>
  <c r="K325" i="1"/>
  <c r="J325" i="1"/>
  <c r="A325" i="1"/>
  <c r="S324" i="1"/>
  <c r="R324" i="1"/>
  <c r="Q324" i="1"/>
  <c r="P324" i="1"/>
  <c r="O324" i="1"/>
  <c r="N324" i="1"/>
  <c r="M324" i="1"/>
  <c r="L324" i="1"/>
  <c r="K324" i="1"/>
  <c r="J324" i="1"/>
  <c r="A324" i="1"/>
  <c r="S323" i="1"/>
  <c r="R323" i="1"/>
  <c r="Q323" i="1"/>
  <c r="P323" i="1"/>
  <c r="O323" i="1"/>
  <c r="N323" i="1"/>
  <c r="M323" i="1"/>
  <c r="L323" i="1"/>
  <c r="K323" i="1"/>
  <c r="J323" i="1"/>
  <c r="A323" i="1"/>
  <c r="S322" i="1"/>
  <c r="R322" i="1"/>
  <c r="Q322" i="1"/>
  <c r="P322" i="1"/>
  <c r="O322" i="1"/>
  <c r="N322" i="1"/>
  <c r="M322" i="1"/>
  <c r="L322" i="1"/>
  <c r="K322" i="1"/>
  <c r="J322" i="1"/>
  <c r="A322" i="1"/>
  <c r="S321" i="1"/>
  <c r="R321" i="1"/>
  <c r="Q321" i="1"/>
  <c r="P321" i="1"/>
  <c r="O321" i="1"/>
  <c r="N321" i="1"/>
  <c r="M321" i="1"/>
  <c r="L321" i="1"/>
  <c r="K321" i="1"/>
  <c r="J321" i="1"/>
  <c r="A321" i="1"/>
  <c r="S320" i="1"/>
  <c r="R320" i="1"/>
  <c r="Q320" i="1"/>
  <c r="P320" i="1"/>
  <c r="O320" i="1"/>
  <c r="N320" i="1"/>
  <c r="M320" i="1"/>
  <c r="L320" i="1"/>
  <c r="K320" i="1"/>
  <c r="J320" i="1"/>
  <c r="A320" i="1"/>
  <c r="S319" i="1"/>
  <c r="R319" i="1"/>
  <c r="Q319" i="1"/>
  <c r="P319" i="1"/>
  <c r="O319" i="1"/>
  <c r="N319" i="1"/>
  <c r="M319" i="1"/>
  <c r="L319" i="1"/>
  <c r="K319" i="1"/>
  <c r="J319" i="1"/>
  <c r="A319" i="1"/>
  <c r="S318" i="1"/>
  <c r="R318" i="1"/>
  <c r="Q318" i="1"/>
  <c r="P318" i="1"/>
  <c r="O318" i="1"/>
  <c r="N318" i="1"/>
  <c r="M318" i="1"/>
  <c r="L318" i="1"/>
  <c r="K318" i="1"/>
  <c r="J318" i="1"/>
  <c r="A318" i="1"/>
  <c r="S317" i="1"/>
  <c r="R317" i="1"/>
  <c r="Q317" i="1"/>
  <c r="P317" i="1"/>
  <c r="O317" i="1"/>
  <c r="N317" i="1"/>
  <c r="M317" i="1"/>
  <c r="L317" i="1"/>
  <c r="K317" i="1"/>
  <c r="J317" i="1"/>
  <c r="A317" i="1"/>
  <c r="S316" i="1"/>
  <c r="R316" i="1"/>
  <c r="Q316" i="1"/>
  <c r="P316" i="1"/>
  <c r="O316" i="1"/>
  <c r="N316" i="1"/>
  <c r="M316" i="1"/>
  <c r="L316" i="1"/>
  <c r="K316" i="1"/>
  <c r="J316" i="1"/>
  <c r="A316" i="1"/>
  <c r="S315" i="1"/>
  <c r="R315" i="1"/>
  <c r="Q315" i="1"/>
  <c r="P315" i="1"/>
  <c r="O315" i="1"/>
  <c r="N315" i="1"/>
  <c r="M315" i="1"/>
  <c r="L315" i="1"/>
  <c r="K315" i="1"/>
  <c r="J315" i="1"/>
  <c r="A315" i="1"/>
  <c r="S314" i="1"/>
  <c r="R314" i="1"/>
  <c r="Q314" i="1"/>
  <c r="P314" i="1"/>
  <c r="O314" i="1"/>
  <c r="N314" i="1"/>
  <c r="M314" i="1"/>
  <c r="L314" i="1"/>
  <c r="K314" i="1"/>
  <c r="J314" i="1"/>
  <c r="A314" i="1"/>
  <c r="S308" i="1"/>
  <c r="R308" i="1"/>
  <c r="Q308" i="1"/>
  <c r="P308" i="1"/>
  <c r="O308" i="1"/>
  <c r="N308" i="1"/>
  <c r="M308" i="1"/>
  <c r="L308" i="1"/>
  <c r="K308" i="1"/>
  <c r="J308" i="1"/>
  <c r="A308" i="1"/>
  <c r="S307" i="1"/>
  <c r="R307" i="1"/>
  <c r="Q307" i="1"/>
  <c r="P307" i="1"/>
  <c r="O307" i="1"/>
  <c r="N307" i="1"/>
  <c r="M307" i="1"/>
  <c r="L307" i="1"/>
  <c r="K307" i="1"/>
  <c r="J307" i="1"/>
  <c r="A307" i="1"/>
  <c r="S306" i="1"/>
  <c r="R306" i="1"/>
  <c r="Q306" i="1"/>
  <c r="M306" i="1"/>
  <c r="L306" i="1"/>
  <c r="K306" i="1"/>
  <c r="J306" i="1"/>
  <c r="A306" i="1"/>
  <c r="S305" i="1"/>
  <c r="R305" i="1"/>
  <c r="Q305" i="1"/>
  <c r="P305" i="1"/>
  <c r="O305" i="1"/>
  <c r="N305" i="1"/>
  <c r="M305" i="1"/>
  <c r="L305" i="1"/>
  <c r="K305" i="1"/>
  <c r="J305" i="1"/>
  <c r="A305" i="1"/>
  <c r="S304" i="1"/>
  <c r="R304" i="1"/>
  <c r="Q304" i="1"/>
  <c r="P304" i="1"/>
  <c r="O304" i="1"/>
  <c r="N304" i="1"/>
  <c r="M304" i="1"/>
  <c r="L304" i="1"/>
  <c r="K304" i="1"/>
  <c r="J304" i="1"/>
  <c r="A304" i="1"/>
  <c r="S303" i="1"/>
  <c r="R303" i="1"/>
  <c r="Q303" i="1"/>
  <c r="P303" i="1"/>
  <c r="O303" i="1"/>
  <c r="N303" i="1"/>
  <c r="M303" i="1"/>
  <c r="L303" i="1"/>
  <c r="K303" i="1"/>
  <c r="J303" i="1"/>
  <c r="A303" i="1"/>
  <c r="S302" i="1"/>
  <c r="R302" i="1"/>
  <c r="Q302" i="1"/>
  <c r="M302" i="1"/>
  <c r="L302" i="1"/>
  <c r="K302" i="1"/>
  <c r="J302" i="1"/>
  <c r="A302" i="1"/>
  <c r="S287" i="1"/>
  <c r="R287" i="1"/>
  <c r="Q287" i="1"/>
  <c r="P287" i="1"/>
  <c r="O287" i="1"/>
  <c r="N287" i="1"/>
  <c r="M287" i="1"/>
  <c r="L287" i="1"/>
  <c r="K287" i="1"/>
  <c r="J287" i="1"/>
  <c r="A287" i="1"/>
  <c r="S286" i="1"/>
  <c r="R286" i="1"/>
  <c r="Q286" i="1"/>
  <c r="P286" i="1"/>
  <c r="O286" i="1"/>
  <c r="N286" i="1"/>
  <c r="M286" i="1"/>
  <c r="L286" i="1"/>
  <c r="K286" i="1"/>
  <c r="J286" i="1"/>
  <c r="A286" i="1"/>
  <c r="S285" i="1"/>
  <c r="R285" i="1"/>
  <c r="Q285" i="1"/>
  <c r="P285" i="1"/>
  <c r="O285" i="1"/>
  <c r="N285" i="1"/>
  <c r="M285" i="1"/>
  <c r="L285" i="1"/>
  <c r="K285" i="1"/>
  <c r="J285" i="1"/>
  <c r="A285" i="1"/>
  <c r="S284" i="1"/>
  <c r="R284" i="1"/>
  <c r="Q284" i="1"/>
  <c r="P284" i="1"/>
  <c r="O284" i="1"/>
  <c r="N284" i="1"/>
  <c r="M284" i="1"/>
  <c r="L284" i="1"/>
  <c r="K284" i="1"/>
  <c r="J284" i="1"/>
  <c r="A284" i="1"/>
  <c r="S283" i="1"/>
  <c r="R283" i="1"/>
  <c r="Q283" i="1"/>
  <c r="P283" i="1"/>
  <c r="O283" i="1"/>
  <c r="N283" i="1"/>
  <c r="M283" i="1"/>
  <c r="L283" i="1"/>
  <c r="K283" i="1"/>
  <c r="J283" i="1"/>
  <c r="A283" i="1"/>
  <c r="S282" i="1"/>
  <c r="R282" i="1"/>
  <c r="Q282" i="1"/>
  <c r="P282" i="1"/>
  <c r="O282" i="1"/>
  <c r="N282" i="1"/>
  <c r="M282" i="1"/>
  <c r="L282" i="1"/>
  <c r="K282" i="1"/>
  <c r="J282" i="1"/>
  <c r="A282" i="1"/>
  <c r="S281" i="1"/>
  <c r="R281" i="1"/>
  <c r="Q281" i="1"/>
  <c r="P281" i="1"/>
  <c r="O281" i="1"/>
  <c r="N281" i="1"/>
  <c r="M281" i="1"/>
  <c r="L281" i="1"/>
  <c r="K281" i="1"/>
  <c r="J281" i="1"/>
  <c r="A281" i="1"/>
  <c r="S276" i="1"/>
  <c r="R276" i="1"/>
  <c r="Q276" i="1"/>
  <c r="P276" i="1"/>
  <c r="O276" i="1"/>
  <c r="N276" i="1"/>
  <c r="M276" i="1"/>
  <c r="L276" i="1"/>
  <c r="K276" i="1"/>
  <c r="J276" i="1"/>
  <c r="A276" i="1"/>
  <c r="S275" i="1"/>
  <c r="R275" i="1"/>
  <c r="Q275" i="1"/>
  <c r="P275" i="1"/>
  <c r="O275" i="1"/>
  <c r="N275" i="1"/>
  <c r="M275" i="1"/>
  <c r="L275" i="1"/>
  <c r="K275" i="1"/>
  <c r="J275" i="1"/>
  <c r="A275" i="1"/>
  <c r="S274" i="1"/>
  <c r="R274" i="1"/>
  <c r="Q274" i="1"/>
  <c r="P274" i="1"/>
  <c r="O274" i="1"/>
  <c r="N274" i="1"/>
  <c r="M274" i="1"/>
  <c r="L274" i="1"/>
  <c r="K274" i="1"/>
  <c r="J274" i="1"/>
  <c r="A274" i="1"/>
  <c r="S273" i="1"/>
  <c r="R273" i="1"/>
  <c r="Q273" i="1"/>
  <c r="P273" i="1"/>
  <c r="O273" i="1"/>
  <c r="N273" i="1"/>
  <c r="M273" i="1"/>
  <c r="L273" i="1"/>
  <c r="K273" i="1"/>
  <c r="J273" i="1"/>
  <c r="A273" i="1"/>
  <c r="S272" i="1"/>
  <c r="R272" i="1"/>
  <c r="Q272" i="1"/>
  <c r="M272" i="1"/>
  <c r="L272" i="1"/>
  <c r="K272" i="1"/>
  <c r="J272" i="1"/>
  <c r="A272" i="1"/>
  <c r="S271" i="1"/>
  <c r="R271" i="1"/>
  <c r="Q271" i="1"/>
  <c r="P271" i="1"/>
  <c r="O271" i="1"/>
  <c r="N271" i="1"/>
  <c r="M271" i="1"/>
  <c r="L271" i="1"/>
  <c r="K271" i="1"/>
  <c r="J271" i="1"/>
  <c r="A271" i="1"/>
  <c r="S270" i="1"/>
  <c r="R270" i="1"/>
  <c r="Q270" i="1"/>
  <c r="P270" i="1"/>
  <c r="O270" i="1"/>
  <c r="N270" i="1"/>
  <c r="M270" i="1"/>
  <c r="L270" i="1"/>
  <c r="K270" i="1"/>
  <c r="J270" i="1"/>
  <c r="A270"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M266" i="1"/>
  <c r="L266" i="1"/>
  <c r="K266" i="1"/>
  <c r="J266" i="1"/>
  <c r="A266" i="1"/>
  <c r="S255" i="1"/>
  <c r="R255" i="1"/>
  <c r="Q255" i="1"/>
  <c r="P255" i="1"/>
  <c r="O255" i="1"/>
  <c r="N255" i="1"/>
  <c r="M255" i="1"/>
  <c r="L255" i="1"/>
  <c r="K255" i="1"/>
  <c r="J255" i="1"/>
  <c r="A255" i="1"/>
  <c r="S254" i="1"/>
  <c r="R254" i="1"/>
  <c r="Q254" i="1"/>
  <c r="P254" i="1"/>
  <c r="O254" i="1"/>
  <c r="N254" i="1"/>
  <c r="M254" i="1"/>
  <c r="L254" i="1"/>
  <c r="K254" i="1"/>
  <c r="J254" i="1"/>
  <c r="A254" i="1"/>
  <c r="S253" i="1"/>
  <c r="R253" i="1"/>
  <c r="Q253" i="1"/>
  <c r="P253" i="1"/>
  <c r="O253" i="1"/>
  <c r="N253" i="1"/>
  <c r="M253" i="1"/>
  <c r="L253" i="1"/>
  <c r="K253" i="1"/>
  <c r="J253" i="1"/>
  <c r="A253"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P249" i="1"/>
  <c r="O249" i="1"/>
  <c r="N249" i="1"/>
  <c r="M249" i="1"/>
  <c r="L249" i="1"/>
  <c r="K249" i="1"/>
  <c r="J249" i="1"/>
  <c r="A249" i="1"/>
  <c r="S248" i="1"/>
  <c r="R248" i="1"/>
  <c r="Q248" i="1"/>
  <c r="P248" i="1"/>
  <c r="O248" i="1"/>
  <c r="N248" i="1"/>
  <c r="M248" i="1"/>
  <c r="L248" i="1"/>
  <c r="K248" i="1"/>
  <c r="J248" i="1"/>
  <c r="A248" i="1"/>
  <c r="S247" i="1"/>
  <c r="R247" i="1"/>
  <c r="Q247" i="1"/>
  <c r="P247" i="1"/>
  <c r="O247" i="1"/>
  <c r="N247" i="1"/>
  <c r="M247" i="1"/>
  <c r="L247" i="1"/>
  <c r="K247" i="1"/>
  <c r="J247" i="1"/>
  <c r="A247" i="1"/>
  <c r="S246" i="1"/>
  <c r="R246" i="1"/>
  <c r="Q246" i="1"/>
  <c r="P246" i="1"/>
  <c r="O246" i="1"/>
  <c r="N246" i="1"/>
  <c r="M246" i="1"/>
  <c r="L246" i="1"/>
  <c r="K246" i="1"/>
  <c r="J246" i="1"/>
  <c r="A246" i="1"/>
  <c r="S245" i="1"/>
  <c r="R245" i="1"/>
  <c r="Q245" i="1"/>
  <c r="P245" i="1"/>
  <c r="O245" i="1"/>
  <c r="N245" i="1"/>
  <c r="M245" i="1"/>
  <c r="L245" i="1"/>
  <c r="K245" i="1"/>
  <c r="J245" i="1"/>
  <c r="A245" i="1"/>
  <c r="S244" i="1"/>
  <c r="R244" i="1"/>
  <c r="Q244" i="1"/>
  <c r="P244" i="1"/>
  <c r="O244" i="1"/>
  <c r="N244" i="1"/>
  <c r="M244" i="1"/>
  <c r="L244" i="1"/>
  <c r="K244" i="1"/>
  <c r="J244" i="1"/>
  <c r="A244" i="1"/>
  <c r="S243" i="1"/>
  <c r="R243" i="1"/>
  <c r="Q243" i="1"/>
  <c r="P243" i="1"/>
  <c r="O243" i="1"/>
  <c r="N243" i="1"/>
  <c r="M243" i="1"/>
  <c r="L243" i="1"/>
  <c r="K243" i="1"/>
  <c r="J243" i="1"/>
  <c r="A243" i="1"/>
  <c r="S242" i="1"/>
  <c r="R242" i="1"/>
  <c r="Q242" i="1"/>
  <c r="M242" i="1"/>
  <c r="L242" i="1"/>
  <c r="K242" i="1"/>
  <c r="J242" i="1"/>
  <c r="A242" i="1"/>
  <c r="S241" i="1"/>
  <c r="R241" i="1"/>
  <c r="Q241" i="1"/>
  <c r="P241" i="1"/>
  <c r="O241" i="1"/>
  <c r="N241" i="1"/>
  <c r="M241" i="1"/>
  <c r="L241" i="1"/>
  <c r="K241" i="1"/>
  <c r="J241" i="1"/>
  <c r="A241" i="1"/>
  <c r="S240" i="1"/>
  <c r="R240" i="1"/>
  <c r="Q240" i="1"/>
  <c r="P240" i="1"/>
  <c r="O240" i="1"/>
  <c r="N240" i="1"/>
  <c r="M240" i="1"/>
  <c r="L240" i="1"/>
  <c r="K240" i="1"/>
  <c r="J240" i="1"/>
  <c r="A240" i="1"/>
  <c r="S234" i="1"/>
  <c r="R234" i="1"/>
  <c r="Q234" i="1"/>
  <c r="P234" i="1"/>
  <c r="O234" i="1"/>
  <c r="N234" i="1"/>
  <c r="M234" i="1"/>
  <c r="L234" i="1"/>
  <c r="K234" i="1"/>
  <c r="J234" i="1"/>
  <c r="A234" i="1"/>
  <c r="S233" i="1"/>
  <c r="R233" i="1"/>
  <c r="Q233" i="1"/>
  <c r="P233" i="1"/>
  <c r="O233" i="1"/>
  <c r="N233" i="1"/>
  <c r="M233" i="1"/>
  <c r="L233" i="1"/>
  <c r="K233" i="1"/>
  <c r="J233" i="1"/>
  <c r="A233" i="1"/>
  <c r="S232" i="1"/>
  <c r="R232" i="1"/>
  <c r="Q232" i="1"/>
  <c r="M232" i="1"/>
  <c r="L232" i="1"/>
  <c r="K232" i="1"/>
  <c r="J232" i="1"/>
  <c r="A232" i="1"/>
  <c r="S221" i="1"/>
  <c r="R221" i="1"/>
  <c r="Q221" i="1"/>
  <c r="P221" i="1"/>
  <c r="O221" i="1"/>
  <c r="N221" i="1"/>
  <c r="M221" i="1"/>
  <c r="L221" i="1"/>
  <c r="K221" i="1"/>
  <c r="J221" i="1"/>
  <c r="A221" i="1"/>
  <c r="S220" i="1"/>
  <c r="R220" i="1"/>
  <c r="Q220" i="1"/>
  <c r="P220" i="1"/>
  <c r="O220" i="1"/>
  <c r="N220" i="1"/>
  <c r="M220" i="1"/>
  <c r="L220" i="1"/>
  <c r="K220" i="1"/>
  <c r="J220" i="1"/>
  <c r="A220" i="1"/>
  <c r="S219" i="1"/>
  <c r="R219" i="1"/>
  <c r="Q219" i="1"/>
  <c r="P219" i="1"/>
  <c r="O219" i="1"/>
  <c r="N219" i="1"/>
  <c r="M219" i="1"/>
  <c r="L219" i="1"/>
  <c r="K219" i="1"/>
  <c r="J219" i="1"/>
  <c r="A219" i="1"/>
  <c r="S218" i="1"/>
  <c r="R218" i="1"/>
  <c r="Q218" i="1"/>
  <c r="M218" i="1"/>
  <c r="L218" i="1"/>
  <c r="K218" i="1"/>
  <c r="J218" i="1"/>
  <c r="A218" i="1"/>
  <c r="O189" i="1" l="1"/>
  <c r="O190" i="1" s="1"/>
  <c r="P190" i="1" s="1"/>
  <c r="N191" i="1" s="1"/>
  <c r="K361" i="1"/>
  <c r="K362" i="1" s="1"/>
  <c r="S361" i="1"/>
  <c r="M361" i="1"/>
  <c r="M362" i="1" s="1"/>
  <c r="Q361" i="1"/>
  <c r="J361" i="1"/>
  <c r="L361" i="1"/>
  <c r="L362" i="1" s="1"/>
  <c r="R361" i="1"/>
  <c r="K256" i="1"/>
  <c r="K257" i="1" s="1"/>
  <c r="M256" i="1"/>
  <c r="M257" i="1" s="1"/>
  <c r="J328" i="1"/>
  <c r="L328" i="1"/>
  <c r="L329" i="1" s="1"/>
  <c r="R328" i="1"/>
  <c r="K328" i="1"/>
  <c r="K329" i="1" s="1"/>
  <c r="M328" i="1"/>
  <c r="M329" i="1" s="1"/>
  <c r="Q328" i="1"/>
  <c r="S328" i="1"/>
  <c r="J256" i="1"/>
  <c r="L256" i="1"/>
  <c r="L257" i="1" s="1"/>
  <c r="Q256" i="1"/>
  <c r="S256" i="1"/>
  <c r="K292" i="1"/>
  <c r="K293" i="1" s="1"/>
  <c r="M292" i="1"/>
  <c r="M293" i="1" s="1"/>
  <c r="Q292" i="1"/>
  <c r="S292" i="1"/>
  <c r="J292" i="1"/>
  <c r="L292" i="1"/>
  <c r="L293" i="1" s="1"/>
  <c r="R292" i="1"/>
  <c r="R256" i="1"/>
  <c r="Q199" i="1"/>
  <c r="R198" i="1"/>
  <c r="S198" i="1"/>
  <c r="K363" i="1" l="1"/>
  <c r="K258" i="1"/>
  <c r="K294" i="1"/>
  <c r="K330" i="1"/>
  <c r="S217" i="1"/>
  <c r="R217" i="1"/>
  <c r="Q217" i="1"/>
  <c r="P217" i="1"/>
  <c r="O217" i="1"/>
  <c r="N217" i="1"/>
  <c r="M217" i="1"/>
  <c r="L217" i="1"/>
  <c r="K217" i="1"/>
  <c r="J217" i="1"/>
  <c r="A217" i="1"/>
  <c r="S216" i="1"/>
  <c r="R216" i="1"/>
  <c r="Q216" i="1"/>
  <c r="P216" i="1"/>
  <c r="O216" i="1"/>
  <c r="N216" i="1"/>
  <c r="M216" i="1"/>
  <c r="L216" i="1"/>
  <c r="K216" i="1"/>
  <c r="J216" i="1"/>
  <c r="A216" i="1"/>
  <c r="S215" i="1"/>
  <c r="R215" i="1"/>
  <c r="Q215" i="1"/>
  <c r="P215" i="1"/>
  <c r="O215" i="1"/>
  <c r="N215" i="1"/>
  <c r="M215" i="1"/>
  <c r="L215" i="1"/>
  <c r="K215" i="1"/>
  <c r="J215" i="1"/>
  <c r="A215" i="1"/>
  <c r="S214" i="1"/>
  <c r="R214" i="1"/>
  <c r="Q214" i="1"/>
  <c r="P214" i="1"/>
  <c r="O214" i="1"/>
  <c r="N214" i="1"/>
  <c r="M214" i="1"/>
  <c r="L214" i="1"/>
  <c r="K214" i="1"/>
  <c r="J214" i="1"/>
  <c r="A214" i="1"/>
  <c r="S213" i="1"/>
  <c r="R213" i="1"/>
  <c r="Q213" i="1"/>
  <c r="P213" i="1"/>
  <c r="O213" i="1"/>
  <c r="N213" i="1"/>
  <c r="M213" i="1"/>
  <c r="L213" i="1"/>
  <c r="K213" i="1"/>
  <c r="J213" i="1"/>
  <c r="A213" i="1"/>
  <c r="S212" i="1"/>
  <c r="R212" i="1"/>
  <c r="Q212" i="1"/>
  <c r="P212" i="1"/>
  <c r="O212" i="1"/>
  <c r="N212" i="1"/>
  <c r="M212" i="1"/>
  <c r="L212" i="1"/>
  <c r="K212" i="1"/>
  <c r="J212" i="1"/>
  <c r="A212" i="1"/>
  <c r="S211" i="1"/>
  <c r="R211" i="1"/>
  <c r="Q211" i="1"/>
  <c r="P211" i="1"/>
  <c r="O211" i="1"/>
  <c r="N211" i="1"/>
  <c r="M211" i="1"/>
  <c r="L211" i="1"/>
  <c r="K211" i="1"/>
  <c r="J211" i="1"/>
  <c r="A211" i="1"/>
  <c r="S210" i="1"/>
  <c r="R210" i="1"/>
  <c r="Q210" i="1"/>
  <c r="P210" i="1"/>
  <c r="O210" i="1"/>
  <c r="N210" i="1"/>
  <c r="M210" i="1"/>
  <c r="L210" i="1"/>
  <c r="K210" i="1"/>
  <c r="J210" i="1"/>
  <c r="A210" i="1"/>
  <c r="S209" i="1"/>
  <c r="R209" i="1"/>
  <c r="Q209" i="1"/>
  <c r="P209" i="1"/>
  <c r="O209" i="1"/>
  <c r="N209" i="1"/>
  <c r="M209" i="1"/>
  <c r="L209" i="1"/>
  <c r="K209" i="1"/>
  <c r="J209" i="1"/>
  <c r="A209" i="1"/>
  <c r="S208" i="1"/>
  <c r="R208" i="1"/>
  <c r="Q208" i="1"/>
  <c r="P208" i="1"/>
  <c r="O208" i="1"/>
  <c r="N208" i="1"/>
  <c r="M208" i="1"/>
  <c r="L208" i="1"/>
  <c r="K208" i="1"/>
  <c r="J208" i="1"/>
  <c r="A208" i="1"/>
  <c r="S207" i="1"/>
  <c r="R207" i="1"/>
  <c r="Q207" i="1"/>
  <c r="P207" i="1"/>
  <c r="O207" i="1"/>
  <c r="N207" i="1"/>
  <c r="M207" i="1"/>
  <c r="L207" i="1"/>
  <c r="K207" i="1"/>
  <c r="J207" i="1"/>
  <c r="A207" i="1"/>
  <c r="S202" i="1"/>
  <c r="R202" i="1"/>
  <c r="Q202" i="1"/>
  <c r="P202" i="1"/>
  <c r="O202" i="1"/>
  <c r="N202" i="1"/>
  <c r="M202" i="1"/>
  <c r="L202" i="1"/>
  <c r="K202" i="1"/>
  <c r="J202" i="1"/>
  <c r="A202" i="1"/>
  <c r="S201" i="1"/>
  <c r="R201" i="1"/>
  <c r="Q201" i="1"/>
  <c r="P201" i="1"/>
  <c r="O201" i="1"/>
  <c r="N201" i="1"/>
  <c r="M201" i="1"/>
  <c r="L201" i="1"/>
  <c r="K201" i="1"/>
  <c r="J201" i="1"/>
  <c r="A201" i="1"/>
  <c r="A200" i="1" l="1"/>
  <c r="A199" i="1"/>
  <c r="S200" i="1"/>
  <c r="R200" i="1"/>
  <c r="Q200" i="1"/>
  <c r="P200" i="1"/>
  <c r="O200" i="1"/>
  <c r="N200" i="1"/>
  <c r="M200" i="1"/>
  <c r="L200" i="1"/>
  <c r="K200" i="1"/>
  <c r="J200" i="1"/>
  <c r="S199" i="1"/>
  <c r="R199" i="1"/>
  <c r="M199" i="1"/>
  <c r="L199" i="1"/>
  <c r="K199" i="1"/>
  <c r="J199" i="1"/>
  <c r="Q198" i="1"/>
  <c r="M198" i="1"/>
  <c r="L198" i="1"/>
  <c r="K198" i="1"/>
  <c r="J198" i="1"/>
  <c r="A198" i="1"/>
  <c r="R222" i="1" l="1"/>
  <c r="Q222" i="1"/>
  <c r="S222" i="1"/>
  <c r="J222" i="1"/>
  <c r="L222" i="1"/>
  <c r="L223" i="1" s="1"/>
  <c r="K222" i="1"/>
  <c r="K223" i="1" s="1"/>
  <c r="M222" i="1"/>
  <c r="M223" i="1" s="1"/>
  <c r="N43" i="1"/>
  <c r="P43" i="1"/>
  <c r="P123" i="1"/>
  <c r="P133" i="1"/>
  <c r="N110" i="1"/>
  <c r="N147" i="1"/>
  <c r="P147" i="1"/>
  <c r="P146" i="1"/>
  <c r="N146" i="1"/>
  <c r="N149" i="1"/>
  <c r="O149" i="1" s="1"/>
  <c r="N133" i="1"/>
  <c r="P121" i="1"/>
  <c r="N99" i="1"/>
  <c r="N98" i="1"/>
  <c r="P84" i="1"/>
  <c r="N84" i="1"/>
  <c r="P83" i="1"/>
  <c r="N83" i="1"/>
  <c r="P82" i="1"/>
  <c r="N82" i="1"/>
  <c r="P61" i="1"/>
  <c r="N61" i="1"/>
  <c r="P47" i="1"/>
  <c r="N47" i="1"/>
  <c r="P60" i="1"/>
  <c r="N60" i="1"/>
  <c r="P46" i="1"/>
  <c r="N46" i="1"/>
  <c r="P136" i="1"/>
  <c r="N136" i="1"/>
  <c r="P134" i="1"/>
  <c r="N134" i="1"/>
  <c r="N123" i="1"/>
  <c r="P117" i="1"/>
  <c r="P110" i="1"/>
  <c r="N100" i="1"/>
  <c r="S101" i="1"/>
  <c r="R101" i="1"/>
  <c r="Q101" i="1"/>
  <c r="M101" i="1"/>
  <c r="L101" i="1"/>
  <c r="K101" i="1"/>
  <c r="J101" i="1"/>
  <c r="N97" i="1"/>
  <c r="N96" i="1"/>
  <c r="N95" i="1"/>
  <c r="N94" i="1"/>
  <c r="N93" i="1"/>
  <c r="N92" i="1"/>
  <c r="N91" i="1"/>
  <c r="N90" i="1"/>
  <c r="S85" i="1"/>
  <c r="R85" i="1"/>
  <c r="Q85" i="1"/>
  <c r="M85" i="1"/>
  <c r="L85" i="1"/>
  <c r="K85" i="1"/>
  <c r="J85" i="1"/>
  <c r="P81" i="1"/>
  <c r="N81" i="1"/>
  <c r="P80" i="1"/>
  <c r="N80" i="1"/>
  <c r="P79" i="1"/>
  <c r="N79" i="1"/>
  <c r="P78" i="1"/>
  <c r="N78" i="1"/>
  <c r="P77" i="1"/>
  <c r="N77" i="1"/>
  <c r="P76" i="1"/>
  <c r="N76" i="1"/>
  <c r="P75" i="1"/>
  <c r="N75" i="1"/>
  <c r="P74" i="1"/>
  <c r="P302" i="1" s="1"/>
  <c r="N74" i="1"/>
  <c r="S67" i="1"/>
  <c r="R67" i="1"/>
  <c r="Q67" i="1"/>
  <c r="M67" i="1"/>
  <c r="L67" i="1"/>
  <c r="K67" i="1"/>
  <c r="J67" i="1"/>
  <c r="P65" i="1"/>
  <c r="N65" i="1"/>
  <c r="P64" i="1"/>
  <c r="N64" i="1"/>
  <c r="P63" i="1"/>
  <c r="N63" i="1"/>
  <c r="P62" i="1"/>
  <c r="N62" i="1"/>
  <c r="P59" i="1"/>
  <c r="N59" i="1"/>
  <c r="P58" i="1"/>
  <c r="N58" i="1"/>
  <c r="P57" i="1"/>
  <c r="N57" i="1"/>
  <c r="P56" i="1"/>
  <c r="P266" i="1" s="1"/>
  <c r="N56" i="1"/>
  <c r="N266" i="1" s="1"/>
  <c r="N49" i="1"/>
  <c r="N48" i="1"/>
  <c r="N45" i="1"/>
  <c r="N44" i="1"/>
  <c r="N42" i="1"/>
  <c r="N41" i="1"/>
  <c r="N40" i="1"/>
  <c r="P45" i="1"/>
  <c r="K51" i="1"/>
  <c r="P49" i="1"/>
  <c r="P48" i="1"/>
  <c r="P44" i="1"/>
  <c r="P42" i="1"/>
  <c r="P41" i="1"/>
  <c r="S51" i="1"/>
  <c r="R51" i="1"/>
  <c r="Q51" i="1"/>
  <c r="P40" i="1"/>
  <c r="M51" i="1"/>
  <c r="L51" i="1"/>
  <c r="J51" i="1"/>
  <c r="O110" i="1" l="1"/>
  <c r="S371" i="1"/>
  <c r="R371" i="1"/>
  <c r="R373" i="1" s="1"/>
  <c r="O79" i="1"/>
  <c r="U101" i="1"/>
  <c r="P156" i="1"/>
  <c r="N372" i="1" s="1"/>
  <c r="U51" i="1"/>
  <c r="N85" i="1"/>
  <c r="O5" i="1" s="1"/>
  <c r="N302" i="1"/>
  <c r="U85" i="1"/>
  <c r="O117" i="1"/>
  <c r="U67" i="1"/>
  <c r="K224" i="1"/>
  <c r="N156" i="1"/>
  <c r="J372" i="1" s="1"/>
  <c r="H372" i="1" s="1"/>
  <c r="N155" i="1"/>
  <c r="P155" i="1"/>
  <c r="O48" i="1"/>
  <c r="O61" i="1"/>
  <c r="P85" i="1"/>
  <c r="O57" i="1"/>
  <c r="O58" i="1"/>
  <c r="O59" i="1"/>
  <c r="O63" i="1"/>
  <c r="O76" i="1"/>
  <c r="O77" i="1"/>
  <c r="O123" i="1"/>
  <c r="N272" i="1"/>
  <c r="N292" i="1" s="1"/>
  <c r="N351" i="1"/>
  <c r="N361" i="1" s="1"/>
  <c r="N362" i="1" s="1"/>
  <c r="N325" i="1"/>
  <c r="N306" i="1"/>
  <c r="N232" i="1"/>
  <c r="N218" i="1"/>
  <c r="N198" i="1"/>
  <c r="P67" i="1"/>
  <c r="P242" i="1"/>
  <c r="P199" i="1"/>
  <c r="O91" i="1"/>
  <c r="O93" i="1"/>
  <c r="O95" i="1"/>
  <c r="O97" i="1"/>
  <c r="O100" i="1"/>
  <c r="O136" i="1"/>
  <c r="O82" i="1"/>
  <c r="O83" i="1"/>
  <c r="O121" i="1"/>
  <c r="O146" i="1"/>
  <c r="O147" i="1"/>
  <c r="P272" i="1"/>
  <c r="P292" i="1" s="1"/>
  <c r="P351" i="1"/>
  <c r="P361" i="1" s="1"/>
  <c r="P362" i="1" s="1"/>
  <c r="P325" i="1"/>
  <c r="P306" i="1"/>
  <c r="P232" i="1"/>
  <c r="P218" i="1"/>
  <c r="P198" i="1"/>
  <c r="N242" i="1"/>
  <c r="N199" i="1"/>
  <c r="O43" i="1"/>
  <c r="O46" i="1"/>
  <c r="N51" i="1"/>
  <c r="O4" i="1" s="1"/>
  <c r="U3" i="1" s="1"/>
  <c r="O40" i="1"/>
  <c r="O49" i="1"/>
  <c r="O45" i="1"/>
  <c r="O74" i="1"/>
  <c r="O302" i="1" s="1"/>
  <c r="O42" i="1"/>
  <c r="N101" i="1"/>
  <c r="R5" i="1" s="1"/>
  <c r="U5" i="1" s="1"/>
  <c r="P51" i="1"/>
  <c r="O44" i="1"/>
  <c r="O56" i="1"/>
  <c r="O266" i="1" s="1"/>
  <c r="O41" i="1"/>
  <c r="N67" i="1"/>
  <c r="R4" i="1" s="1"/>
  <c r="U4" i="1" s="1"/>
  <c r="O62" i="1"/>
  <c r="O64" i="1"/>
  <c r="O65" i="1"/>
  <c r="O75" i="1"/>
  <c r="O78" i="1"/>
  <c r="O80" i="1"/>
  <c r="O81" i="1"/>
  <c r="O90" i="1"/>
  <c r="O92" i="1"/>
  <c r="O94" i="1"/>
  <c r="O96" i="1"/>
  <c r="O134" i="1"/>
  <c r="O60" i="1"/>
  <c r="O47" i="1"/>
  <c r="O84" i="1"/>
  <c r="O98" i="1"/>
  <c r="O99" i="1"/>
  <c r="O133" i="1"/>
  <c r="K157" i="1"/>
  <c r="P101" i="1"/>
  <c r="J371" i="1" l="1"/>
  <c r="J373" i="1" s="1"/>
  <c r="H373" i="1" s="1"/>
  <c r="P372" i="1" s="1"/>
  <c r="N371" i="1"/>
  <c r="N373" i="1" s="1"/>
  <c r="S373" i="1"/>
  <c r="P256" i="1"/>
  <c r="P257" i="1" s="1"/>
  <c r="N328" i="1"/>
  <c r="N329" i="1" s="1"/>
  <c r="P328" i="1"/>
  <c r="P329" i="1" s="1"/>
  <c r="P293" i="1"/>
  <c r="N293" i="1"/>
  <c r="N256" i="1"/>
  <c r="N257" i="1" s="1"/>
  <c r="N222" i="1"/>
  <c r="N223" i="1" s="1"/>
  <c r="P222" i="1"/>
  <c r="P223" i="1" s="1"/>
  <c r="O156" i="1"/>
  <c r="O155" i="1"/>
  <c r="O242" i="1"/>
  <c r="O199" i="1"/>
  <c r="O351" i="1"/>
  <c r="O361" i="1" s="1"/>
  <c r="O362" i="1" s="1"/>
  <c r="N363" i="1" s="1"/>
  <c r="O325" i="1"/>
  <c r="O306" i="1"/>
  <c r="O232" i="1"/>
  <c r="O272" i="1"/>
  <c r="O292" i="1" s="1"/>
  <c r="O218" i="1"/>
  <c r="O198" i="1"/>
  <c r="O67" i="1"/>
  <c r="O51" i="1"/>
  <c r="O101" i="1"/>
  <c r="O85" i="1"/>
  <c r="H371" i="1" l="1"/>
  <c r="P371" i="1" s="1"/>
  <c r="P373" i="1" s="1"/>
  <c r="N157" i="1"/>
  <c r="L372" i="1"/>
  <c r="L371" i="1" s="1"/>
  <c r="L373" i="1" s="1"/>
  <c r="O328" i="1"/>
  <c r="O329" i="1" s="1"/>
  <c r="N330" i="1" s="1"/>
  <c r="O293" i="1"/>
  <c r="N294" i="1" s="1"/>
  <c r="O256" i="1"/>
  <c r="O257" i="1" s="1"/>
  <c r="N258" i="1" s="1"/>
  <c r="O222" i="1"/>
  <c r="O223" i="1" s="1"/>
  <c r="N224" i="1" s="1"/>
</calcChain>
</file>

<file path=xl/sharedStrings.xml><?xml version="1.0" encoding="utf-8"?>
<sst xmlns="http://schemas.openxmlformats.org/spreadsheetml/2006/main" count="796" uniqueCount="250">
  <si>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</si>
  <si>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</si>
  <si>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</si>
  <si>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</si>
  <si>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</si>
  <si>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</si>
  <si>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</si>
  <si>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</si>
  <si>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</si>
  <si>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</si>
  <si>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</si>
  <si>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</si>
  <si>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</si>
  <si>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</si>
  <si>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</si>
  <si>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</si>
  <si>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</si>
  <si>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</si>
  <si>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</si>
  <si>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</si>
  <si>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</si>
  <si>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</si>
  <si>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</si>
  <si>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</si>
  <si>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</si>
  <si>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</si>
  <si>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</si>
  <si>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</si>
  <si>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</si>
  <si>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</si>
  <si>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</si>
  <si>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</si>
  <si>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</si>
  <si>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</si>
  <si>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</si>
  <si>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</si>
  <si>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</si>
  <si>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</si>
  <si>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</si>
  <si>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</si>
  <si>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</si>
  <si>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</si>
  <si>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</si>
  <si>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</si>
  <si>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</si>
  <si>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</si>
  <si>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</si>
  <si>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</si>
  <si>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</si>
  <si>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</si>
  <si>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</si>
  <si>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</si>
  <si>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</si>
  <si>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</si>
  <si>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</si>
  <si>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</si>
  <si>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</si>
  <si>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</si>
  <si>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</si>
  <si>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</si>
  <si>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</si>
  <si>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</si>
  <si>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</si>
  <si>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</si>
  <si>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</si>
  <si>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</si>
  <si>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</si>
  <si>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</si>
  <si>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</si>
  <si>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</si>
  <si>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</si>
  <si>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</si>
  <si>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</si>
  <si>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</si>
  <si>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</si>
  <si>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</si>
  <si>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</si>
  <si>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</si>
  <si>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</si>
  <si>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</si>
  <si>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</si>
  <si>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</si>
  <si>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</si>
  <si>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</si>
  <si>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</si>
  <si>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</si>
  <si>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</si>
  <si>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</si>
  <si>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</si>
  <si>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</si>
  <si>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</si>
  <si>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</si>
  <si>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</si>
  <si>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</si>
  <si>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</si>
  <si>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</si>
  <si>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</si>
  <si>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</si>
  <si>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</si>
  <si>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</si>
  <si>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</si>
  <si>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</si>
  <si>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</si>
  <si>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</si>
  <si>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</si>
  <si>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</si>
  <si>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</si>
  <si>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</si>
  <si>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</si>
  <si>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</si>
  <si>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</si>
  <si>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</si>
  <si>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</si>
  <si>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</si>
  <si>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</si>
  <si>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</si>
  <si>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</si>
  <si>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Psihopedagogia adolescenţilor, tinerilor şi adulţilor/Serdülők, fiatalok és felnőttek pszichopedagógiája/Psycho-pedagogy of teenagers, youth and adults</t>
  </si>
  <si>
    <t>Proiectarea şi managementul programelor educaţionale/Oktatási programok tervezése és menedzsmentje/Design and management of educational programmes</t>
  </si>
  <si>
    <t>Didactica domeniului şi dezvoltări în didactica specialităţii (învăţământ liceal, postliceal, universitar)/A tudományterület didaktikája, szakmódszetan a líceumi, postliceális és egyetemi oktatásban/Field didactics and developments in the didactics of the specialization (high school, post-high school, higher education)</t>
  </si>
  <si>
    <t>Disciplină opțională 1/Opcionális tantárgy I./Optional discipline (1)</t>
  </si>
  <si>
    <t xml:space="preserve">Practică pedagogică (în învăţământul liceal, postliceal şi universitar)/Pedagógiai gyakorlat (líceumi, posztliceális és egyetemi oktatás)/Pre-service teaching practice (at high school, post-high school, higher education level)
</t>
  </si>
  <si>
    <t>Disciplină opțională 2/Opcionális tantárgy II./Optional discipline (2)</t>
  </si>
  <si>
    <t>Examen de absolvire: Nivelul II/II-es modul záróvizsga/Graduation exam: Level II</t>
  </si>
  <si>
    <t>Psihopedagogia adolescenţilor, tinerilor şi adulţilor/Psychologie und Pädagogik der Jugendlichen und der Erwachsenen/Psycho-pedagogy of teenagers, youth and adults</t>
  </si>
  <si>
    <t>Proiectarea şi managementul programelor educaţionale/Design und Management von Bildungsprogrammen/Design and management of educational programmes</t>
  </si>
  <si>
    <t>Didactica domeniului şi dezvoltări în didactica specialităţii (învăţământ liceal, postliceal, universitar)/Die Fachdidaktik und Entwicklungen in der Fachdidaktik (Oberstufe, Hochschule)/Field didactics and developments in the didactics of the specialization (high school, post-high school, higher education)</t>
  </si>
  <si>
    <t>Disciplină opțională 1/Wahlfach (1)/Optional discipline (1)</t>
  </si>
  <si>
    <t xml:space="preserve">Practică pedagogică (în învăţământul liceal, postliceal şi universitar)/Sculpraktikum (Oberstufe, Hochschule)/Pre-service teaching practice (at high school, post-high school, higher education level)
</t>
  </si>
  <si>
    <t>Disciplină opțională 2/Wahlfach (2)/Optional discipline (2)</t>
  </si>
  <si>
    <t>Examen de absolvire: Nivelul II/Abschlussprüfung: Niveau II/Graduation exam: Level II</t>
  </si>
  <si>
    <t>FACULTATEA DE LITERE</t>
  </si>
  <si>
    <t>Domeniul: FILOLOGIE</t>
  </si>
  <si>
    <t>Specializarea/Programul de studiu: DIRECŢII ACTUALE ÎN LINGVISTICĂ / Programme of Study: CURRENT ORIENTATIONS IN LINGUISTICS                                                           
Tipul de masterat: de cercetare</t>
  </si>
  <si>
    <t>Limba de predare: engleză, franceză</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</si>
  <si>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</si>
  <si>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t>
    </r>
    <r>
      <rPr>
        <sz val="10"/>
        <color indexed="8"/>
        <rFont val="Times New Roman"/>
        <family val="1"/>
      </rPr>
      <t xml:space="preserve"> credite la disciplinele opţionale;</t>
    </r>
  </si>
  <si>
    <t>Sem. 1: Se alege  o disciplină din pachetul: LMX1101</t>
  </si>
  <si>
    <t>Sem. 2: Se alege  o disciplină din pachetul: LMX1201</t>
  </si>
  <si>
    <t>Sem. 3: Se alege  o disciplină din pachetul: LMX2101</t>
  </si>
  <si>
    <t>Sem. 4: Se alege  o disciplină din pachetul: -</t>
  </si>
  <si>
    <r>
      <rPr>
        <b/>
        <sz val="10"/>
        <color indexed="8"/>
        <rFont val="Times New Roman"/>
        <family val="1"/>
      </rPr>
      <t>VI.  UNIVERSITĂŢI EUROPENE DE REFERINŢĂ:</t>
    </r>
    <r>
      <rPr>
        <sz val="10"/>
        <color indexed="8"/>
        <rFont val="Times New Roman"/>
        <family val="1"/>
      </rPr>
      <t xml:space="preserve">
UNIVERSITATEA DIN  GENEVA 
UNIVERSITATEA DIN TUBINGEN
UNIVERSITATEA DIN KŐLN 
UNIVERSITATEA AUTONOMA DIN BARCELONA 
UNIVERSITATEA DIN OLOMUC</t>
    </r>
  </si>
  <si>
    <t>LME1140</t>
  </si>
  <si>
    <t>Lingvistică şi poetică antropologică/ Anthropological Linguistics and Poetics</t>
  </si>
  <si>
    <t>LMF1147</t>
  </si>
  <si>
    <t>Istoria ideilor şi teoriilor lingvistice. Concepte, problematici, şcoli/  Histoire des idées et des théories linguistiques. Concepts, problématiques, écoles/ History of linguistic theories and ideas. Concepts, problematics and schools of thought</t>
  </si>
  <si>
    <t>LME1142</t>
  </si>
  <si>
    <t>Generativismul lingvistic/ The Generative Enterprise</t>
  </si>
  <si>
    <t>LMX1101</t>
  </si>
  <si>
    <t>Modul opţional sau disciplină la alegere de la alte masterate din oferta masterală a Facultăţii 1/ Elective module or course selected from other Phylology  MA programs  #1</t>
  </si>
  <si>
    <t>LME1243</t>
  </si>
  <si>
    <t>Modele teoretice ale generativismului minimalist/ Theoretical models in minimalist syntax</t>
  </si>
  <si>
    <t>LME1248</t>
  </si>
  <si>
    <t>Lingvistică pentru comunicarea mediată de computer/ Internet Linguistics</t>
  </si>
  <si>
    <t>LME1239</t>
  </si>
  <si>
    <t xml:space="preserve">Sintaxă – semantică –  pragmatică. Fenomene de interfaţă/ The syntax-semantics-pragmatics interface. Interface phenomena </t>
  </si>
  <si>
    <t>LMX1201</t>
  </si>
  <si>
    <t>Modul opţional sau disciplină la alegere de la alte masterate din oferta masterală a Facultăţii 2/ Elective module or course selected from other Phylology MA programs  #2</t>
  </si>
  <si>
    <t>LMF2131</t>
  </si>
  <si>
    <t>Modele descriptive ale discursului oral/ Descriptive models of spoken discourse</t>
  </si>
  <si>
    <t>LME2135</t>
  </si>
  <si>
    <t>Sociolingvistică: Limbă și gen - ritualuri conversaționale/ Sociolinguistics: Language and gender – conversational rituals</t>
  </si>
  <si>
    <t>LMF2133</t>
  </si>
  <si>
    <t>Semiotica textului / Text Semiotics</t>
  </si>
  <si>
    <t>LME2134</t>
  </si>
  <si>
    <t>Tipologie lingvistică/ Typologie linguistique/ Linguistic typology</t>
  </si>
  <si>
    <t>LMX2101</t>
  </si>
  <si>
    <t>Modul opţional sau disciplină la alegere de la alte masterate din oferta masterală a Facultăţii 3/ Elective module or course selected  from other Phylology MA programs  #3</t>
  </si>
  <si>
    <t>LME2236</t>
  </si>
  <si>
    <t>Probleme de lingvistică integrală/ Issues in Linguistic Integralism</t>
  </si>
  <si>
    <t>LME2237</t>
  </si>
  <si>
    <t>Semantica lumilor posibile/ Possible World Semantics</t>
  </si>
  <si>
    <t xml:space="preserve"> LMF2238</t>
  </si>
  <si>
    <t>Comunicare şi practici discursive/  Communication and discursive practices</t>
  </si>
  <si>
    <t>LME2245</t>
  </si>
  <si>
    <t>Seminar practic (participări la sesiunile ştiinţifice locale şi naţionale)/ Practical seminar (conference attendance)</t>
  </si>
  <si>
    <t>LME2246</t>
  </si>
  <si>
    <t>Seminar practic de redactare şi elaborare a disertaţiei/ Practical seminar - researching and writing the dissertation</t>
  </si>
  <si>
    <t>Modul opţional sau disciplină la alegere de la alte masterate din oferta masterală a Facultăţii 1/ Elective module or course selected from other Phylology  MA programs  #1 (An I, Semestrul 1) - (COD PACHET LMX1101)</t>
  </si>
  <si>
    <t>Modul opţional sau disciplină la alegere de la alte masterate din oferta masterală a Facultăţii 2/ Elective module or course selected from other Phylology  MA programs  #2 (An I, Semestrul 2) - (COD PACHET LMX1201)</t>
  </si>
  <si>
    <t>Modul opţional sau disciplină la alegere de la alte masterate din oferta masterală a Facultăţii 3/ Elective module or course selected from other Phylology  MA programs  #3 (An II, Semestrul 3) - (COD PACHET LMX2101)</t>
  </si>
  <si>
    <t>LMU1101</t>
  </si>
  <si>
    <t>Româna ca limbă străină (istoric, concepte, strategii, aplicaţii  practice)/ Romanian as a foreign language (history, concepts, strategies, applications)</t>
  </si>
  <si>
    <t>LMU1102</t>
  </si>
  <si>
    <t>Tehnici de redactare şi editare filologică (1)/ Philological writing and editing techniques (1)</t>
  </si>
  <si>
    <t>LMU1103</t>
  </si>
  <si>
    <t>Semiotica imaginii - cu ilustrări din cinematografia norvegiană contemporană/ The semiotics of the image - with illustrations from contemporary Norwegian cinema</t>
  </si>
  <si>
    <t>LMU1104</t>
  </si>
  <si>
    <t>Analiza şi didactica limbajelor specializate (Modul introductiv)/The Analysis and Didactics of Specialised Languages (Introductory Module)</t>
  </si>
  <si>
    <t>LMM1105</t>
  </si>
  <si>
    <t>Literatură inclusivă/ Inclusive literature</t>
  </si>
  <si>
    <t>LMU1112</t>
  </si>
  <si>
    <t>Genul, noţiune literară proteică/Gender, a Protean Literary Notion</t>
  </si>
  <si>
    <t>LMU1107</t>
  </si>
  <si>
    <t>Conținuturi specifice multimodale/ Specific multimodal content</t>
  </si>
  <si>
    <t>LMU1108</t>
  </si>
  <si>
    <t>Limbă latină şi istorie romană/ The Latin language and Roman history</t>
  </si>
  <si>
    <t>LMU1109</t>
  </si>
  <si>
    <t xml:space="preserve">Tragedia greacǎ și posteritatea ei/ Greek tragedy and its posterity </t>
  </si>
  <si>
    <t>LMU1110</t>
  </si>
  <si>
    <t>Limbă și cultură (1 – Viața cuvintelor)/ Language and culture (1 - The life of words)</t>
  </si>
  <si>
    <t>LMU1111</t>
  </si>
  <si>
    <t>Literatura finlandeză din perspectiva gender și queer/ Gender and queer Finnish literature</t>
  </si>
  <si>
    <t>Disciplină la alegere de la alte masterate din oferta masterală a Facultăţii 1/ Course selected  from other Phylology MA programs  #1</t>
  </si>
  <si>
    <t>LMU1201</t>
  </si>
  <si>
    <t>Româna şi obiectivele specifice (limbaj general, limbaje     specializate, cultură şi civilizaţie)/ Romanian Language and it’s Particular Objectives (General Language, Specialized Languages, Culture and Civilization)</t>
  </si>
  <si>
    <t>LMU1202</t>
  </si>
  <si>
    <t>Tehnici de redactare şi editare filologică (2)/Philological Writing and Editing Techniques (2)</t>
  </si>
  <si>
    <t>LMU1203</t>
  </si>
  <si>
    <t>Traducere şi interculturalitate (norvegiană, engleză, română)/Translation and Inter-cultural Relations (Norwegian, English, Romanian)</t>
  </si>
  <si>
    <t>LMU1204</t>
  </si>
  <si>
    <t>Analiza şi didactica limbajelor specializate  (Engleza pentru ştiinţele socio-umane şi pentru drept)/The Analysis and Didactics of Specialised Languages (English for Social Sciences and Law)</t>
  </si>
  <si>
    <t>LMU1212</t>
  </si>
  <si>
    <t>Corpor(e)alităţi/ Corpor(e)alities</t>
  </si>
  <si>
    <t>LMU1207</t>
  </si>
  <si>
    <t>Practici de comunicare în context socio-profesional/ Techniques of communication in a socio-professional context</t>
  </si>
  <si>
    <t>LMU1208</t>
  </si>
  <si>
    <t xml:space="preserve">Religie şi societate în Roma antică/ Religion and society in ancient Rome </t>
  </si>
  <si>
    <t>LMU1209</t>
  </si>
  <si>
    <t xml:space="preserve">Critica literară din Antichitate până în Evul Mediu/ Literary criticism from the ancients to the Middle Ages </t>
  </si>
  <si>
    <t>LMU1210</t>
  </si>
  <si>
    <t>Limbă și cultură (2 – Elemente de filosofia limbajului)/ (Language and culture (2 - Aspects of the philosphy of language)</t>
  </si>
  <si>
    <t>LMU1211</t>
  </si>
  <si>
    <t>Literaturi nordice/ Scandinavian literatures</t>
  </si>
  <si>
    <t>LMM1210</t>
  </si>
  <si>
    <t>Literatura maghiară în context european/ The Hungarian literature in a European context</t>
  </si>
  <si>
    <t>Disciplină la alegere de la alte masterate din oferta masterală a Facultăţii 2/ Course selected  from other Phylology MA programs  #2</t>
  </si>
  <si>
    <t>LMU2101</t>
  </si>
  <si>
    <t xml:space="preserve">Seminar de cercetare şi producere a materialelor didactice/ Research and writing seminar for didactic content    </t>
  </si>
  <si>
    <t>LMU2102</t>
  </si>
  <si>
    <t>Tehnici de redactare şi editare filologică (3)/ Philological writing and editing techniques (3)</t>
  </si>
  <si>
    <t>LMU2103</t>
  </si>
  <si>
    <t xml:space="preserve">Literatura norvegiană: contacte culturale/ Norwegian literature: Cross-cultural perspectives </t>
  </si>
  <si>
    <t>LMU2104</t>
  </si>
  <si>
    <t>Analiza şi didactica limbajelor specializate  (Engleza pentru ştiinţele exacte)/ The Analysis and Didactics of Specialised Languages (English for Hard Sciences)</t>
  </si>
  <si>
    <t>LMU2107</t>
  </si>
  <si>
    <t>Instrumente digitale pentru comunicare socio-profesională/ Digital tools for socio-professional communication</t>
  </si>
  <si>
    <t>LMU2108</t>
  </si>
  <si>
    <t>De la latina Imperiului la limbile romanice/ From imperial Latin to the Romance languages</t>
  </si>
  <si>
    <t>LMU2109</t>
  </si>
  <si>
    <t xml:space="preserve">Morfodinamica limbii eline: de la greaca veche la neogreacă/ The morphodynamics of Greek: from Ancient Greek to Neo-Greek </t>
  </si>
  <si>
    <t>LMU2110</t>
  </si>
  <si>
    <t>Limbă și cultură (3 - Comunicare și relații publice)/ Language and culture (3 - Communication and public relations)</t>
  </si>
  <si>
    <t>LMU2111</t>
  </si>
  <si>
    <t>Fețele modernismului în literatura finlandeză/ Faces of modernism in Finnish literature</t>
  </si>
  <si>
    <t>LMU2112</t>
  </si>
  <si>
    <t>Limbă și gen/ Language and gender</t>
  </si>
  <si>
    <t>LMM2115</t>
  </si>
  <si>
    <t>Contacte lingvistice şi culturale/ Linguistic and cultural contacts</t>
  </si>
  <si>
    <t>Disciplină la alegere de la alte masterate din oferta masterală a Facultăţii 3/ Course selected  from other Phylology MA programs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</si>
</sst>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
      <sz val="10"/>
      <color indexed="8"/>
      <name val="Times New Roman"/>
      <family val="1"/>
      <charset val="238"/>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305">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1" fontId="2" fillId="5" borderId="1" xfId="0" applyNumberFormat="1" applyFont="1" applyFill="1" applyBorder="1" applyAlignment="1" applyProtection="1">
      <alignment horizontal="center" vertical="center" wrapText="1"/>
    </xf>
    <xf numFmtId="1" fontId="10" fillId="5" borderId="1" xfId="0" applyNumberFormat="1"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protection locked="0"/>
    </xf>
    <xf numFmtId="0" fontId="1" fillId="0" borderId="0" xfId="0" applyFont="1" applyProtection="1">
      <protection locked="0"/>
    </xf>
    <xf numFmtId="0" fontId="1" fillId="0" borderId="1" xfId="0" applyFont="1" applyBorder="1" applyProtection="1">
      <protection locked="0"/>
    </xf>
    <xf numFmtId="1" fontId="1" fillId="3" borderId="1" xfId="0" applyNumberFormat="1" applyFont="1" applyFill="1" applyBorder="1" applyAlignment="1" applyProtection="1">
      <alignment horizontal="left" vertical="center"/>
      <protection locked="0"/>
    </xf>
    <xf numFmtId="0" fontId="16" fillId="3" borderId="1" xfId="0"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1" fontId="17" fillId="3" borderId="2" xfId="0" applyNumberFormat="1" applyFont="1" applyFill="1" applyBorder="1" applyAlignment="1" applyProtection="1">
      <alignment horizontal="left" vertical="center" wrapText="1"/>
      <protection locked="0"/>
    </xf>
    <xf numFmtId="1" fontId="1" fillId="3" borderId="2" xfId="0" applyNumberFormat="1" applyFont="1" applyFill="1" applyBorder="1" applyAlignment="1" applyProtection="1">
      <alignment horizontal="left" vertical="top" wrapText="1"/>
      <protection locked="0"/>
    </xf>
    <xf numFmtId="1" fontId="1" fillId="3" borderId="5" xfId="0" applyNumberFormat="1" applyFont="1" applyFill="1" applyBorder="1" applyAlignment="1" applyProtection="1">
      <alignment horizontal="left" vertical="top" wrapText="1"/>
      <protection locked="0"/>
    </xf>
    <xf numFmtId="1" fontId="1" fillId="3" borderId="6" xfId="0" applyNumberFormat="1" applyFont="1" applyFill="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2" fillId="0" borderId="1" xfId="0" applyFont="1" applyBorder="1" applyAlignment="1" applyProtection="1">
      <alignment horizontal="center"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0" fontId="2" fillId="0" borderId="7" xfId="0" applyFont="1" applyBorder="1" applyProtection="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1" fillId="2" borderId="1" xfId="0"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1" fontId="1" fillId="3" borderId="1"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2" xfId="0" applyNumberFormat="1" applyFont="1" applyBorder="1" applyAlignment="1" applyProtection="1">
      <alignment horizontal="center" vertical="center" wrapText="1"/>
      <protection locked="0"/>
    </xf>
    <xf numFmtId="0" fontId="2" fillId="0" borderId="5" xfId="0" applyNumberFormat="1" applyFont="1" applyBorder="1" applyAlignment="1" applyProtection="1">
      <alignment horizontal="center" vertical="center" wrapText="1"/>
      <protection locked="0"/>
    </xf>
    <xf numFmtId="0" fontId="2" fillId="0" borderId="6" xfId="0" applyNumberFormat="1"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wrapText="1"/>
      <protection locked="0"/>
    </xf>
    <xf numFmtId="1" fontId="2" fillId="0" borderId="5" xfId="0" applyNumberFormat="1" applyFont="1" applyBorder="1" applyAlignment="1" applyProtection="1">
      <alignment horizontal="center" vertical="center" wrapText="1"/>
      <protection locked="0"/>
    </xf>
    <xf numFmtId="1" fontId="2" fillId="0" borderId="6"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1" fillId="7" borderId="0" xfId="0" applyFont="1" applyFill="1" applyAlignment="1" applyProtection="1">
      <alignment vertical="center"/>
      <protection locked="0"/>
    </xf>
    <xf numFmtId="0" fontId="2" fillId="0" borderId="13"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0" fontId="2" fillId="0" borderId="0" xfId="0" applyFont="1" applyAlignment="1" applyProtection="1">
      <alignment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1" fillId="0" borderId="1" xfId="0" applyFont="1" applyBorder="1" applyAlignment="1" applyProtection="1">
      <alignment horizontal="center" vertical="center"/>
      <protection locked="0"/>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2" fontId="1" fillId="5" borderId="9" xfId="0" applyNumberFormat="1" applyFont="1" applyFill="1" applyBorder="1" applyAlignment="1" applyProtection="1">
      <alignment horizontal="center" vertical="center" wrapText="1"/>
    </xf>
    <xf numFmtId="2" fontId="1" fillId="5" borderId="4" xfId="0" applyNumberFormat="1" applyFont="1" applyFill="1" applyBorder="1" applyAlignment="1" applyProtection="1">
      <alignment horizontal="center" vertical="center" wrapText="1"/>
    </xf>
    <xf numFmtId="2" fontId="1" fillId="5" borderId="10" xfId="0" applyNumberFormat="1" applyFont="1" applyFill="1" applyBorder="1" applyAlignment="1" applyProtection="1">
      <alignment horizontal="center" vertical="center" wrapText="1"/>
    </xf>
    <xf numFmtId="2" fontId="1" fillId="5" borderId="11" xfId="0" applyNumberFormat="1" applyFont="1" applyFill="1" applyBorder="1" applyAlignment="1" applyProtection="1">
      <alignment horizontal="center" vertical="center" wrapText="1"/>
    </xf>
    <xf numFmtId="2" fontId="1" fillId="5" borderId="7" xfId="0" applyNumberFormat="1" applyFont="1" applyFill="1" applyBorder="1" applyAlignment="1" applyProtection="1">
      <alignment horizontal="center" vertical="center" wrapText="1"/>
    </xf>
    <xf numFmtId="2" fontId="1" fillId="5" borderId="8" xfId="0" applyNumberFormat="1" applyFont="1" applyFill="1" applyBorder="1" applyAlignment="1" applyProtection="1">
      <alignment horizontal="center" vertical="center" wrapText="1"/>
    </xf>
    <xf numFmtId="1" fontId="2" fillId="5" borderId="2" xfId="0" applyNumberFormat="1" applyFont="1" applyFill="1" applyBorder="1" applyAlignment="1" applyProtection="1">
      <alignment horizontal="center" vertical="center" wrapText="1"/>
    </xf>
    <xf numFmtId="1" fontId="2" fillId="5" borderId="5" xfId="0" applyNumberFormat="1" applyFont="1" applyFill="1" applyBorder="1" applyAlignment="1" applyProtection="1">
      <alignment horizontal="center" vertical="center" wrapText="1"/>
    </xf>
    <xf numFmtId="1" fontId="2" fillId="5" borderId="6" xfId="0" applyNumberFormat="1" applyFont="1" applyFill="1" applyBorder="1" applyAlignment="1" applyProtection="1">
      <alignment horizontal="center"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53"/>
  <sheetViews>
    <sheetView tabSelected="1" view="pageLayout" topLeftCell="A379" zoomScaleNormal="100" workbookViewId="0">
      <selection activeCell="Y4" sqref="Y4"/>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5.42578125" style="1" customWidth="1"/>
    <col min="11" max="11" width="5.7109375" style="1" customWidth="1"/>
    <col min="12" max="12" width="6.5703125" style="1" customWidth="1"/>
    <col min="13" max="13" width="5.85546875" style="1" bestFit="1" customWidth="1"/>
    <col min="14" max="14" width="6.28515625" style="1" bestFit="1" customWidth="1"/>
    <col min="15" max="15" width="7" style="1" customWidth="1"/>
    <col min="16" max="16" width="7.5703125" style="1" bestFit="1" customWidth="1"/>
    <col min="17" max="18" width="6" style="1" customWidth="1"/>
    <col min="19" max="19" width="6.140625" style="1" customWidth="1"/>
    <col min="20" max="20" width="7.85546875" style="1" customWidth="1"/>
    <col min="21" max="26" width="9.140625" style="1" customWidth="1"/>
    <col min="27" max="27" width="10.28515625" style="1" customWidth="1"/>
    <col min="28" max="55" width="9.140625" style="1" customWidth="1"/>
    <col min="56" max="16384" width="9.140625" style="1"/>
  </cols>
  <sheetData>
    <row r="1" spans="1:26" ht="15.75" customHeight="1" x14ac:dyDescent="0.2">
      <c r="A1" s="225" t="s">
        <v>107</v>
      </c>
      <c r="B1" s="225"/>
      <c r="C1" s="225"/>
      <c r="D1" s="225"/>
      <c r="E1" s="225"/>
      <c r="F1" s="225"/>
      <c r="G1" s="225"/>
      <c r="H1" s="225"/>
      <c r="I1" s="225"/>
      <c r="J1" s="225"/>
      <c r="K1" s="225"/>
      <c r="M1" s="228" t="s">
        <v>19</v>
      </c>
      <c r="N1" s="228"/>
      <c r="O1" s="228"/>
      <c r="P1" s="228"/>
      <c r="Q1" s="228"/>
      <c r="R1" s="228"/>
      <c r="S1" s="228"/>
      <c r="T1" s="228"/>
    </row>
    <row r="2" spans="1:26" ht="6.75" customHeight="1" x14ac:dyDescent="0.2">
      <c r="A2" s="225"/>
      <c r="B2" s="225"/>
      <c r="C2" s="225"/>
      <c r="D2" s="225"/>
      <c r="E2" s="225"/>
      <c r="F2" s="225"/>
      <c r="G2" s="225"/>
      <c r="H2" s="225"/>
      <c r="I2" s="225"/>
      <c r="J2" s="225"/>
      <c r="K2" s="225"/>
    </row>
    <row r="3" spans="1:26" ht="45.75" customHeight="1" x14ac:dyDescent="0.2">
      <c r="A3" s="226" t="s">
        <v>0</v>
      </c>
      <c r="B3" s="226"/>
      <c r="C3" s="226"/>
      <c r="D3" s="226"/>
      <c r="E3" s="226"/>
      <c r="F3" s="226"/>
      <c r="G3" s="226"/>
      <c r="H3" s="226"/>
      <c r="I3" s="226"/>
      <c r="J3" s="226"/>
      <c r="K3" s="226"/>
      <c r="M3" s="232"/>
      <c r="N3" s="233"/>
      <c r="O3" s="236" t="s">
        <v>35</v>
      </c>
      <c r="P3" s="237"/>
      <c r="Q3" s="238"/>
      <c r="R3" s="236" t="s">
        <v>36</v>
      </c>
      <c r="S3" s="237"/>
      <c r="T3" s="238"/>
      <c r="U3" s="87" t="str">
        <f>IF(O4&gt;=12,"Corect","Trebuie alocate cel puțin 12 de ore pe săptămână")</f>
        <v>Corect</v>
      </c>
      <c r="V3" s="88"/>
      <c r="W3" s="88"/>
      <c r="X3" s="88"/>
      <c r="Y3" s="1">
        <f>57*14</f>
        <v>798</v>
      </c>
    </row>
    <row r="4" spans="1:26" ht="17.25" customHeight="1" x14ac:dyDescent="0.2">
      <c r="A4" s="229" t="s">
        <v>131</v>
      </c>
      <c r="B4" s="229"/>
      <c r="C4" s="229"/>
      <c r="D4" s="229"/>
      <c r="E4" s="229"/>
      <c r="F4" s="229"/>
      <c r="G4" s="229"/>
      <c r="H4" s="229"/>
      <c r="I4" s="229"/>
      <c r="J4" s="229"/>
      <c r="K4" s="229"/>
      <c r="M4" s="234" t="s">
        <v>14</v>
      </c>
      <c r="N4" s="235"/>
      <c r="O4" s="244">
        <f>N51</f>
        <v>14</v>
      </c>
      <c r="P4" s="245"/>
      <c r="Q4" s="246"/>
      <c r="R4" s="244">
        <f>N67</f>
        <v>14</v>
      </c>
      <c r="S4" s="245"/>
      <c r="T4" s="246"/>
      <c r="U4" s="87" t="str">
        <f>IF(R4&gt;=12,"Corect","Trebuie alocate cel puțin 12 de ore pe săptămână")</f>
        <v>Corect</v>
      </c>
      <c r="V4" s="88"/>
      <c r="W4" s="88"/>
      <c r="X4" s="88"/>
    </row>
    <row r="5" spans="1:26" ht="16.5" customHeight="1" x14ac:dyDescent="0.2">
      <c r="A5" s="229"/>
      <c r="B5" s="229"/>
      <c r="C5" s="229"/>
      <c r="D5" s="229"/>
      <c r="E5" s="229"/>
      <c r="F5" s="229"/>
      <c r="G5" s="229"/>
      <c r="H5" s="229"/>
      <c r="I5" s="229"/>
      <c r="J5" s="229"/>
      <c r="K5" s="229"/>
      <c r="M5" s="234" t="s">
        <v>15</v>
      </c>
      <c r="N5" s="235"/>
      <c r="O5" s="244">
        <f>N85</f>
        <v>14</v>
      </c>
      <c r="P5" s="245"/>
      <c r="Q5" s="246"/>
      <c r="R5" s="244">
        <f>N101</f>
        <v>15</v>
      </c>
      <c r="S5" s="245"/>
      <c r="T5" s="246"/>
      <c r="U5" s="87" t="str">
        <f>IF(R5&gt;=12,"Corect","Trebuie alocate cel puțin 12 de ore pe săptămână")</f>
        <v>Corect</v>
      </c>
      <c r="V5" s="88"/>
      <c r="W5" s="88"/>
      <c r="X5" s="88"/>
    </row>
    <row r="6" spans="1:26" ht="15" customHeight="1" x14ac:dyDescent="0.2">
      <c r="A6" s="243" t="s">
        <v>132</v>
      </c>
      <c r="B6" s="243"/>
      <c r="C6" s="243"/>
      <c r="D6" s="243"/>
      <c r="E6" s="243"/>
      <c r="F6" s="243"/>
      <c r="G6" s="243"/>
      <c r="H6" s="243"/>
      <c r="I6" s="243"/>
      <c r="J6" s="243"/>
      <c r="K6" s="243"/>
      <c r="M6" s="248"/>
      <c r="N6" s="248"/>
      <c r="O6" s="247"/>
      <c r="P6" s="247"/>
      <c r="Q6" s="247"/>
      <c r="R6" s="247"/>
      <c r="S6" s="247"/>
      <c r="T6" s="247"/>
      <c r="U6" s="87" t="str">
        <f>IF(R6&gt;=12,"Corect","Trebuie alocate cel puțin 12 de ore pe săptămână")</f>
        <v>Trebuie alocate cel puțin 12 de ore pe săptămână</v>
      </c>
      <c r="V6" s="88"/>
      <c r="W6" s="88"/>
      <c r="X6" s="88"/>
    </row>
    <row r="7" spans="1:26" ht="48.75" customHeight="1" x14ac:dyDescent="0.2">
      <c r="A7" s="249" t="s">
        <v>133</v>
      </c>
      <c r="B7" s="249"/>
      <c r="C7" s="249"/>
      <c r="D7" s="249"/>
      <c r="E7" s="249"/>
      <c r="F7" s="249"/>
      <c r="G7" s="249"/>
      <c r="H7" s="249"/>
      <c r="I7" s="249"/>
      <c r="J7" s="249"/>
      <c r="K7" s="249"/>
    </row>
    <row r="8" spans="1:26" ht="18.75" customHeight="1" x14ac:dyDescent="0.2">
      <c r="A8" s="250" t="s">
        <v>134</v>
      </c>
      <c r="B8" s="250"/>
      <c r="C8" s="250"/>
      <c r="D8" s="250"/>
      <c r="E8" s="250"/>
      <c r="F8" s="250"/>
      <c r="G8" s="250"/>
      <c r="H8" s="250"/>
      <c r="I8" s="250"/>
      <c r="J8" s="250"/>
      <c r="K8" s="250"/>
      <c r="M8" s="252" t="s">
        <v>92</v>
      </c>
      <c r="N8" s="252"/>
      <c r="O8" s="252"/>
      <c r="P8" s="252"/>
      <c r="Q8" s="252"/>
      <c r="R8" s="252"/>
      <c r="S8" s="252"/>
      <c r="T8" s="252"/>
    </row>
    <row r="9" spans="1:26" ht="15" customHeight="1" x14ac:dyDescent="0.2">
      <c r="A9" s="231" t="s">
        <v>98</v>
      </c>
      <c r="B9" s="231"/>
      <c r="C9" s="231"/>
      <c r="D9" s="231"/>
      <c r="E9" s="231"/>
      <c r="F9" s="231"/>
      <c r="G9" s="231"/>
      <c r="H9" s="231"/>
      <c r="I9" s="231"/>
      <c r="J9" s="231"/>
      <c r="K9" s="231"/>
      <c r="M9" s="252"/>
      <c r="N9" s="252"/>
      <c r="O9" s="252"/>
      <c r="P9" s="252"/>
      <c r="Q9" s="252"/>
      <c r="R9" s="252"/>
      <c r="S9" s="252"/>
      <c r="T9" s="252"/>
    </row>
    <row r="10" spans="1:26" ht="16.5" customHeight="1" x14ac:dyDescent="0.2">
      <c r="A10" s="231" t="s">
        <v>64</v>
      </c>
      <c r="B10" s="231"/>
      <c r="C10" s="231"/>
      <c r="D10" s="231"/>
      <c r="E10" s="231"/>
      <c r="F10" s="231"/>
      <c r="G10" s="231"/>
      <c r="H10" s="231"/>
      <c r="I10" s="231"/>
      <c r="J10" s="231"/>
      <c r="K10" s="231"/>
      <c r="M10" s="252"/>
      <c r="N10" s="252"/>
      <c r="O10" s="252"/>
      <c r="P10" s="252"/>
      <c r="Q10" s="252"/>
      <c r="R10" s="252"/>
      <c r="S10" s="252"/>
      <c r="T10" s="252"/>
    </row>
    <row r="11" spans="1:26" x14ac:dyDescent="0.2">
      <c r="A11" s="231" t="s">
        <v>17</v>
      </c>
      <c r="B11" s="231"/>
      <c r="C11" s="231"/>
      <c r="D11" s="231"/>
      <c r="E11" s="231"/>
      <c r="F11" s="231"/>
      <c r="G11" s="231"/>
      <c r="H11" s="231"/>
      <c r="I11" s="231"/>
      <c r="J11" s="231"/>
      <c r="K11" s="231"/>
      <c r="M11" s="252"/>
      <c r="N11" s="252"/>
      <c r="O11" s="252"/>
      <c r="P11" s="252"/>
      <c r="Q11" s="252"/>
      <c r="R11" s="252"/>
      <c r="S11" s="252"/>
      <c r="T11" s="252"/>
      <c r="U11" s="260" t="s">
        <v>96</v>
      </c>
      <c r="V11" s="261"/>
      <c r="W11" s="261"/>
      <c r="X11" s="262"/>
      <c r="Y11" s="262"/>
      <c r="Z11" s="262"/>
    </row>
    <row r="12" spans="1:26" ht="10.5" customHeight="1" x14ac:dyDescent="0.2">
      <c r="A12" s="231"/>
      <c r="B12" s="231"/>
      <c r="C12" s="231"/>
      <c r="D12" s="231"/>
      <c r="E12" s="231"/>
      <c r="F12" s="231"/>
      <c r="G12" s="231"/>
      <c r="H12" s="231"/>
      <c r="I12" s="231"/>
      <c r="J12" s="231"/>
      <c r="K12" s="231"/>
      <c r="M12" s="2"/>
      <c r="N12" s="2"/>
      <c r="O12" s="2"/>
      <c r="P12" s="2"/>
      <c r="Q12" s="2"/>
      <c r="R12" s="2"/>
      <c r="U12" s="261"/>
      <c r="V12" s="261"/>
      <c r="W12" s="261"/>
      <c r="X12" s="262"/>
      <c r="Y12" s="262"/>
      <c r="Z12" s="262"/>
    </row>
    <row r="13" spans="1:26" x14ac:dyDescent="0.2">
      <c r="A13" s="254" t="s">
        <v>70</v>
      </c>
      <c r="B13" s="254"/>
      <c r="C13" s="254"/>
      <c r="D13" s="254"/>
      <c r="E13" s="254"/>
      <c r="F13" s="254"/>
      <c r="G13" s="254"/>
      <c r="H13" s="254"/>
      <c r="I13" s="254"/>
      <c r="J13" s="254"/>
      <c r="K13" s="254"/>
      <c r="M13" s="242" t="s">
        <v>20</v>
      </c>
      <c r="N13" s="242"/>
      <c r="O13" s="242"/>
      <c r="P13" s="242"/>
      <c r="Q13" s="242"/>
      <c r="R13" s="242"/>
      <c r="S13" s="242"/>
      <c r="T13" s="242"/>
      <c r="U13" s="261"/>
      <c r="V13" s="261"/>
      <c r="W13" s="261"/>
      <c r="X13" s="262"/>
      <c r="Y13" s="262"/>
      <c r="Z13" s="262"/>
    </row>
    <row r="14" spans="1:26" ht="12.75" customHeight="1" x14ac:dyDescent="0.2">
      <c r="A14" s="254" t="s">
        <v>65</v>
      </c>
      <c r="B14" s="254"/>
      <c r="C14" s="254"/>
      <c r="D14" s="254"/>
      <c r="E14" s="254"/>
      <c r="F14" s="254"/>
      <c r="G14" s="254"/>
      <c r="H14" s="254"/>
      <c r="I14" s="254"/>
      <c r="J14" s="254"/>
      <c r="K14" s="254"/>
      <c r="M14" s="92" t="s">
        <v>137</v>
      </c>
      <c r="N14" s="92"/>
      <c r="O14" s="92"/>
      <c r="P14" s="92"/>
      <c r="Q14" s="92"/>
      <c r="R14" s="92"/>
      <c r="S14" s="92"/>
      <c r="T14" s="92"/>
      <c r="U14" s="261"/>
      <c r="V14" s="261"/>
      <c r="W14" s="261"/>
      <c r="X14" s="262"/>
      <c r="Y14" s="262"/>
      <c r="Z14" s="262"/>
    </row>
    <row r="15" spans="1:26" ht="12.75" customHeight="1" x14ac:dyDescent="0.2">
      <c r="A15" s="250" t="s">
        <v>135</v>
      </c>
      <c r="B15" s="250"/>
      <c r="C15" s="250"/>
      <c r="D15" s="250"/>
      <c r="E15" s="250"/>
      <c r="F15" s="250"/>
      <c r="G15" s="250"/>
      <c r="H15" s="250"/>
      <c r="I15" s="250"/>
      <c r="J15" s="250"/>
      <c r="K15" s="250"/>
      <c r="M15" s="92" t="s">
        <v>138</v>
      </c>
      <c r="N15" s="92"/>
      <c r="O15" s="92"/>
      <c r="P15" s="92"/>
      <c r="Q15" s="92"/>
      <c r="R15" s="92"/>
      <c r="S15" s="92"/>
      <c r="T15" s="92"/>
    </row>
    <row r="16" spans="1:26" ht="12.75" customHeight="1" x14ac:dyDescent="0.2">
      <c r="A16" s="250" t="s">
        <v>136</v>
      </c>
      <c r="B16" s="250"/>
      <c r="C16" s="250"/>
      <c r="D16" s="250"/>
      <c r="E16" s="250"/>
      <c r="F16" s="250"/>
      <c r="G16" s="250"/>
      <c r="H16" s="250"/>
      <c r="I16" s="250"/>
      <c r="J16" s="250"/>
      <c r="K16" s="250"/>
      <c r="M16" s="92" t="s">
        <v>139</v>
      </c>
      <c r="N16" s="92"/>
      <c r="O16" s="92"/>
      <c r="P16" s="92"/>
      <c r="Q16" s="92"/>
      <c r="R16" s="92"/>
      <c r="S16" s="92"/>
      <c r="T16" s="92"/>
    </row>
    <row r="17" spans="1:27" ht="12.75" customHeight="1" x14ac:dyDescent="0.2">
      <c r="A17" s="231" t="s">
        <v>1</v>
      </c>
      <c r="B17" s="231"/>
      <c r="C17" s="231"/>
      <c r="D17" s="231"/>
      <c r="E17" s="231"/>
      <c r="F17" s="231"/>
      <c r="G17" s="231"/>
      <c r="H17" s="231"/>
      <c r="I17" s="231"/>
      <c r="J17" s="231"/>
      <c r="K17" s="231"/>
      <c r="M17" s="241" t="s">
        <v>140</v>
      </c>
      <c r="N17" s="241"/>
      <c r="O17" s="241"/>
      <c r="P17" s="241"/>
      <c r="Q17" s="241"/>
      <c r="R17" s="241"/>
      <c r="S17" s="241"/>
      <c r="T17" s="241"/>
      <c r="U17" s="90" t="s">
        <v>93</v>
      </c>
      <c r="V17" s="90"/>
      <c r="W17" s="90"/>
      <c r="X17" s="90"/>
      <c r="Y17" s="90"/>
      <c r="Z17" s="90"/>
    </row>
    <row r="18" spans="1:27" ht="14.25" customHeight="1" x14ac:dyDescent="0.2">
      <c r="A18" s="231" t="s">
        <v>71</v>
      </c>
      <c r="B18" s="231"/>
      <c r="C18" s="231"/>
      <c r="D18" s="231"/>
      <c r="E18" s="231"/>
      <c r="F18" s="231"/>
      <c r="G18" s="231"/>
      <c r="H18" s="231"/>
      <c r="I18" s="231"/>
      <c r="J18" s="231"/>
      <c r="K18" s="231"/>
      <c r="M18" s="227"/>
      <c r="N18" s="227"/>
      <c r="O18" s="227"/>
      <c r="P18" s="227"/>
      <c r="Q18" s="227"/>
      <c r="R18" s="227"/>
      <c r="S18" s="227"/>
      <c r="T18" s="227"/>
      <c r="U18" s="90"/>
      <c r="V18" s="90"/>
      <c r="W18" s="90"/>
      <c r="X18" s="90"/>
      <c r="Y18" s="90"/>
      <c r="Z18" s="90"/>
      <c r="AA18" s="53"/>
    </row>
    <row r="19" spans="1:27" x14ac:dyDescent="0.2">
      <c r="A19" s="231"/>
      <c r="B19" s="231"/>
      <c r="C19" s="231"/>
      <c r="D19" s="231"/>
      <c r="E19" s="231"/>
      <c r="F19" s="231"/>
      <c r="G19" s="231"/>
      <c r="H19" s="231"/>
      <c r="I19" s="231"/>
      <c r="J19" s="231"/>
      <c r="K19" s="231"/>
      <c r="M19" s="227"/>
      <c r="N19" s="227"/>
      <c r="O19" s="227"/>
      <c r="P19" s="227"/>
      <c r="Q19" s="227"/>
      <c r="R19" s="227"/>
      <c r="S19" s="227"/>
      <c r="T19" s="227"/>
      <c r="U19" s="90"/>
      <c r="V19" s="90"/>
      <c r="W19" s="90"/>
      <c r="X19" s="90"/>
      <c r="Y19" s="90"/>
      <c r="Z19" s="90"/>
    </row>
    <row r="20" spans="1:27" ht="7.5" customHeight="1" x14ac:dyDescent="0.2">
      <c r="A20" s="252" t="s">
        <v>77</v>
      </c>
      <c r="B20" s="252"/>
      <c r="C20" s="252"/>
      <c r="D20" s="252"/>
      <c r="E20" s="252"/>
      <c r="F20" s="252"/>
      <c r="G20" s="252"/>
      <c r="H20" s="252"/>
      <c r="I20" s="252"/>
      <c r="J20" s="252"/>
      <c r="K20" s="252"/>
      <c r="M20" s="2"/>
      <c r="N20" s="2"/>
      <c r="O20" s="2"/>
      <c r="P20" s="2"/>
      <c r="Q20" s="2"/>
      <c r="R20" s="2"/>
    </row>
    <row r="21" spans="1:27" ht="15" customHeight="1" x14ac:dyDescent="0.2">
      <c r="A21" s="252"/>
      <c r="B21" s="252"/>
      <c r="C21" s="252"/>
      <c r="D21" s="252"/>
      <c r="E21" s="252"/>
      <c r="F21" s="252"/>
      <c r="G21" s="252"/>
      <c r="H21" s="252"/>
      <c r="I21" s="252"/>
      <c r="J21" s="252"/>
      <c r="K21" s="252"/>
      <c r="M21" s="81" t="s">
        <v>108</v>
      </c>
      <c r="N21" s="81"/>
      <c r="O21" s="81"/>
      <c r="P21" s="81"/>
      <c r="Q21" s="81"/>
      <c r="R21" s="81"/>
      <c r="S21" s="81"/>
      <c r="T21" s="81"/>
    </row>
    <row r="22" spans="1:27" ht="15" customHeight="1" x14ac:dyDescent="0.2">
      <c r="A22" s="252"/>
      <c r="B22" s="252"/>
      <c r="C22" s="252"/>
      <c r="D22" s="252"/>
      <c r="E22" s="252"/>
      <c r="F22" s="252"/>
      <c r="G22" s="252"/>
      <c r="H22" s="252"/>
      <c r="I22" s="252"/>
      <c r="J22" s="252"/>
      <c r="K22" s="252"/>
      <c r="M22" s="81"/>
      <c r="N22" s="81"/>
      <c r="O22" s="81"/>
      <c r="P22" s="81"/>
      <c r="Q22" s="81"/>
      <c r="R22" s="81"/>
      <c r="S22" s="81"/>
      <c r="T22" s="81"/>
      <c r="U22" s="263" t="s">
        <v>97</v>
      </c>
      <c r="V22" s="264"/>
      <c r="W22" s="264"/>
      <c r="X22" s="264"/>
      <c r="Y22" s="264"/>
      <c r="Z22" s="264"/>
      <c r="AA22" s="265"/>
    </row>
    <row r="23" spans="1:27" ht="20.25" customHeight="1" x14ac:dyDescent="0.2">
      <c r="A23" s="252"/>
      <c r="B23" s="252"/>
      <c r="C23" s="252"/>
      <c r="D23" s="252"/>
      <c r="E23" s="252"/>
      <c r="F23" s="252"/>
      <c r="G23" s="252"/>
      <c r="H23" s="252"/>
      <c r="I23" s="252"/>
      <c r="J23" s="252"/>
      <c r="K23" s="252"/>
      <c r="M23" s="81"/>
      <c r="N23" s="81"/>
      <c r="O23" s="81"/>
      <c r="P23" s="81"/>
      <c r="Q23" s="81"/>
      <c r="R23" s="81"/>
      <c r="S23" s="81"/>
      <c r="T23" s="81"/>
      <c r="U23" s="265"/>
      <c r="V23" s="265"/>
      <c r="W23" s="265"/>
      <c r="X23" s="265"/>
      <c r="Y23" s="265"/>
      <c r="Z23" s="265"/>
      <c r="AA23" s="265"/>
    </row>
    <row r="24" spans="1:27" ht="10.5" customHeight="1" x14ac:dyDescent="0.2">
      <c r="A24" s="2"/>
      <c r="B24" s="2"/>
      <c r="C24" s="2"/>
      <c r="D24" s="2"/>
      <c r="E24" s="2"/>
      <c r="F24" s="2"/>
      <c r="G24" s="2"/>
      <c r="H24" s="2"/>
      <c r="I24" s="2"/>
      <c r="J24" s="2"/>
      <c r="K24" s="2"/>
      <c r="M24" s="3"/>
      <c r="N24" s="3"/>
      <c r="O24" s="3"/>
      <c r="P24" s="3"/>
      <c r="Q24" s="3"/>
      <c r="R24" s="3"/>
      <c r="U24" s="265"/>
      <c r="V24" s="265"/>
      <c r="W24" s="265"/>
      <c r="X24" s="265"/>
      <c r="Y24" s="265"/>
      <c r="Z24" s="265"/>
      <c r="AA24" s="265"/>
    </row>
    <row r="25" spans="1:27" x14ac:dyDescent="0.2">
      <c r="A25" s="146" t="s">
        <v>16</v>
      </c>
      <c r="B25" s="146"/>
      <c r="C25" s="146"/>
      <c r="D25" s="146"/>
      <c r="E25" s="146"/>
      <c r="F25" s="146"/>
      <c r="G25" s="146"/>
      <c r="M25" s="253" t="s">
        <v>141</v>
      </c>
      <c r="N25" s="253"/>
      <c r="O25" s="253"/>
      <c r="P25" s="253"/>
      <c r="Q25" s="253"/>
      <c r="R25" s="253"/>
      <c r="S25" s="253"/>
      <c r="T25" s="253"/>
      <c r="U25" s="265"/>
      <c r="V25" s="265"/>
      <c r="W25" s="265"/>
      <c r="X25" s="265"/>
      <c r="Y25" s="265"/>
      <c r="Z25" s="265"/>
      <c r="AA25" s="265"/>
    </row>
    <row r="26" spans="1:27" ht="26.25" customHeight="1" x14ac:dyDescent="0.2">
      <c r="A26" s="4"/>
      <c r="B26" s="236" t="s">
        <v>2</v>
      </c>
      <c r="C26" s="238"/>
      <c r="D26" s="236" t="s">
        <v>3</v>
      </c>
      <c r="E26" s="237"/>
      <c r="F26" s="238"/>
      <c r="G26" s="168" t="s">
        <v>18</v>
      </c>
      <c r="H26" s="168" t="s">
        <v>10</v>
      </c>
      <c r="I26" s="236" t="s">
        <v>4</v>
      </c>
      <c r="J26" s="237"/>
      <c r="K26" s="238"/>
      <c r="M26" s="253"/>
      <c r="N26" s="253"/>
      <c r="O26" s="253"/>
      <c r="P26" s="253"/>
      <c r="Q26" s="253"/>
      <c r="R26" s="253"/>
      <c r="S26" s="253"/>
      <c r="T26" s="253"/>
      <c r="U26" s="97" t="s">
        <v>109</v>
      </c>
      <c r="V26" s="98"/>
      <c r="W26" s="98"/>
      <c r="X26" s="98"/>
      <c r="Y26" s="98"/>
      <c r="Z26" s="98"/>
      <c r="AA26" s="98"/>
    </row>
    <row r="27" spans="1:27" ht="14.25" customHeight="1" x14ac:dyDescent="0.2">
      <c r="A27" s="4"/>
      <c r="B27" s="5" t="s">
        <v>5</v>
      </c>
      <c r="C27" s="5" t="s">
        <v>6</v>
      </c>
      <c r="D27" s="5" t="s">
        <v>7</v>
      </c>
      <c r="E27" s="5" t="s">
        <v>8</v>
      </c>
      <c r="F27" s="5" t="s">
        <v>9</v>
      </c>
      <c r="G27" s="169"/>
      <c r="H27" s="169"/>
      <c r="I27" s="5" t="s">
        <v>11</v>
      </c>
      <c r="J27" s="5" t="s">
        <v>12</v>
      </c>
      <c r="K27" s="5" t="s">
        <v>13</v>
      </c>
      <c r="M27" s="253"/>
      <c r="N27" s="253"/>
      <c r="O27" s="253"/>
      <c r="P27" s="253"/>
      <c r="Q27" s="253"/>
      <c r="R27" s="253"/>
      <c r="S27" s="253"/>
      <c r="T27" s="253"/>
      <c r="U27" s="98"/>
      <c r="V27" s="98"/>
      <c r="W27" s="98"/>
      <c r="X27" s="98"/>
      <c r="Y27" s="98"/>
      <c r="Z27" s="98"/>
      <c r="AA27" s="98"/>
    </row>
    <row r="28" spans="1:27" ht="17.25" customHeight="1" x14ac:dyDescent="0.2">
      <c r="A28" s="6" t="s">
        <v>14</v>
      </c>
      <c r="B28" s="7">
        <v>14</v>
      </c>
      <c r="C28" s="7">
        <v>14</v>
      </c>
      <c r="D28" s="25">
        <v>3</v>
      </c>
      <c r="E28" s="25">
        <v>3</v>
      </c>
      <c r="F28" s="25">
        <v>2</v>
      </c>
      <c r="G28" s="25"/>
      <c r="H28" s="47"/>
      <c r="I28" s="25">
        <v>3</v>
      </c>
      <c r="J28" s="25">
        <v>1</v>
      </c>
      <c r="K28" s="25">
        <v>12</v>
      </c>
      <c r="M28" s="253"/>
      <c r="N28" s="253"/>
      <c r="O28" s="253"/>
      <c r="P28" s="253"/>
      <c r="Q28" s="253"/>
      <c r="R28" s="253"/>
      <c r="S28" s="253"/>
      <c r="T28" s="253"/>
      <c r="U28" s="89" t="str">
        <f t="shared" ref="U28" si="0">IF(SUM(B28:K28)=52,"Corect","Suma trebuie să fie 52")</f>
        <v>Corect</v>
      </c>
      <c r="V28" s="89"/>
    </row>
    <row r="29" spans="1:27" ht="15" customHeight="1" x14ac:dyDescent="0.2">
      <c r="A29" s="6" t="s">
        <v>15</v>
      </c>
      <c r="B29" s="7">
        <v>14</v>
      </c>
      <c r="C29" s="7">
        <v>14</v>
      </c>
      <c r="D29" s="25">
        <v>3</v>
      </c>
      <c r="E29" s="25">
        <v>3</v>
      </c>
      <c r="F29" s="25">
        <v>2</v>
      </c>
      <c r="G29" s="25"/>
      <c r="H29" s="25"/>
      <c r="I29" s="25">
        <v>3</v>
      </c>
      <c r="J29" s="25">
        <v>1</v>
      </c>
      <c r="K29" s="25">
        <v>12</v>
      </c>
      <c r="M29" s="253"/>
      <c r="N29" s="253"/>
      <c r="O29" s="253"/>
      <c r="P29" s="253"/>
      <c r="Q29" s="253"/>
      <c r="R29" s="253"/>
      <c r="S29" s="253"/>
      <c r="T29" s="253"/>
      <c r="U29" s="89" t="str">
        <f t="shared" ref="U29" si="1">IF(SUM(B29:K29)=52,"Corect","Suma trebuie să fie 52")</f>
        <v>Corect</v>
      </c>
      <c r="V29" s="89"/>
    </row>
    <row r="30" spans="1:27" ht="7.5" customHeight="1" x14ac:dyDescent="0.2">
      <c r="A30" s="41"/>
      <c r="B30" s="38"/>
      <c r="C30" s="38"/>
      <c r="D30" s="38"/>
      <c r="E30" s="38"/>
      <c r="F30" s="38"/>
      <c r="G30" s="38"/>
      <c r="H30" s="38"/>
      <c r="I30" s="38"/>
      <c r="J30" s="38"/>
      <c r="K30" s="42"/>
      <c r="M30" s="253"/>
      <c r="N30" s="253"/>
      <c r="O30" s="253"/>
      <c r="P30" s="253"/>
      <c r="Q30" s="253"/>
      <c r="R30" s="253"/>
      <c r="S30" s="253"/>
      <c r="T30" s="253"/>
    </row>
    <row r="31" spans="1:27" ht="21" hidden="1" customHeight="1" x14ac:dyDescent="0.2">
      <c r="A31" s="40"/>
      <c r="B31" s="40"/>
      <c r="C31" s="40"/>
      <c r="D31" s="40"/>
      <c r="E31" s="40"/>
      <c r="F31" s="40"/>
      <c r="G31" s="40"/>
      <c r="M31" s="253"/>
      <c r="N31" s="253"/>
      <c r="O31" s="253"/>
      <c r="P31" s="253"/>
      <c r="Q31" s="253"/>
      <c r="R31" s="253"/>
      <c r="S31" s="253"/>
      <c r="T31" s="253"/>
    </row>
    <row r="32" spans="1:27" ht="15" hidden="1" customHeight="1" x14ac:dyDescent="0.2">
      <c r="B32" s="2"/>
      <c r="C32" s="2"/>
      <c r="D32" s="2"/>
      <c r="E32" s="2"/>
      <c r="F32" s="2"/>
      <c r="G32" s="2"/>
      <c r="M32" s="8"/>
      <c r="N32" s="8"/>
      <c r="O32" s="8"/>
      <c r="P32" s="8"/>
      <c r="Q32" s="8"/>
      <c r="R32" s="8"/>
      <c r="S32" s="8"/>
    </row>
    <row r="33" spans="1:20" hidden="1" x14ac:dyDescent="0.2">
      <c r="B33" s="8"/>
      <c r="C33" s="8"/>
      <c r="D33" s="8"/>
      <c r="E33" s="8"/>
      <c r="F33" s="8"/>
      <c r="G33" s="8"/>
      <c r="M33" s="8"/>
      <c r="N33" s="8"/>
      <c r="O33" s="8"/>
      <c r="P33" s="8"/>
      <c r="Q33" s="8"/>
      <c r="R33" s="8"/>
      <c r="S33" s="8"/>
    </row>
    <row r="34" spans="1:20" ht="5.25" customHeight="1" x14ac:dyDescent="0.2"/>
    <row r="35" spans="1:20" ht="16.5" customHeight="1" x14ac:dyDescent="0.2">
      <c r="A35" s="230" t="s">
        <v>21</v>
      </c>
      <c r="B35" s="159"/>
      <c r="C35" s="159"/>
      <c r="D35" s="159"/>
      <c r="E35" s="159"/>
      <c r="F35" s="159"/>
      <c r="G35" s="159"/>
      <c r="H35" s="159"/>
      <c r="I35" s="159"/>
      <c r="J35" s="159"/>
      <c r="K35" s="159"/>
      <c r="L35" s="159"/>
      <c r="M35" s="159"/>
      <c r="N35" s="159"/>
      <c r="O35" s="159"/>
      <c r="P35" s="159"/>
      <c r="Q35" s="159"/>
      <c r="R35" s="159"/>
      <c r="S35" s="159"/>
      <c r="T35" s="159"/>
    </row>
    <row r="36" spans="1:20" ht="8.25" hidden="1" customHeight="1" x14ac:dyDescent="0.2">
      <c r="N36" s="9"/>
      <c r="O36" s="10" t="s">
        <v>37</v>
      </c>
      <c r="P36" s="10" t="s">
        <v>38</v>
      </c>
      <c r="Q36" s="10" t="s">
        <v>39</v>
      </c>
      <c r="R36" s="10" t="s">
        <v>99</v>
      </c>
      <c r="S36" s="10" t="s">
        <v>100</v>
      </c>
      <c r="T36" s="10"/>
    </row>
    <row r="37" spans="1:20" ht="17.25" customHeight="1" x14ac:dyDescent="0.2">
      <c r="A37" s="82" t="s">
        <v>42</v>
      </c>
      <c r="B37" s="82"/>
      <c r="C37" s="82"/>
      <c r="D37" s="82"/>
      <c r="E37" s="82"/>
      <c r="F37" s="82"/>
      <c r="G37" s="82"/>
      <c r="H37" s="82"/>
      <c r="I37" s="82"/>
      <c r="J37" s="82"/>
      <c r="K37" s="82"/>
      <c r="L37" s="82"/>
      <c r="M37" s="82"/>
      <c r="N37" s="82"/>
      <c r="O37" s="82"/>
      <c r="P37" s="82"/>
      <c r="Q37" s="82"/>
      <c r="R37" s="82"/>
      <c r="S37" s="82"/>
      <c r="T37" s="82"/>
    </row>
    <row r="38" spans="1:20" ht="25.5" customHeight="1" x14ac:dyDescent="0.2">
      <c r="A38" s="160" t="s">
        <v>27</v>
      </c>
      <c r="B38" s="162" t="s">
        <v>26</v>
      </c>
      <c r="C38" s="163"/>
      <c r="D38" s="163"/>
      <c r="E38" s="163"/>
      <c r="F38" s="163"/>
      <c r="G38" s="163"/>
      <c r="H38" s="163"/>
      <c r="I38" s="164"/>
      <c r="J38" s="168" t="s">
        <v>40</v>
      </c>
      <c r="K38" s="222" t="s">
        <v>24</v>
      </c>
      <c r="L38" s="223"/>
      <c r="M38" s="224"/>
      <c r="N38" s="222" t="s">
        <v>41</v>
      </c>
      <c r="O38" s="239"/>
      <c r="P38" s="240"/>
      <c r="Q38" s="222" t="s">
        <v>23</v>
      </c>
      <c r="R38" s="223"/>
      <c r="S38" s="224"/>
      <c r="T38" s="251" t="s">
        <v>22</v>
      </c>
    </row>
    <row r="39" spans="1:20" ht="13.5" customHeight="1" x14ac:dyDescent="0.2">
      <c r="A39" s="161"/>
      <c r="B39" s="165"/>
      <c r="C39" s="166"/>
      <c r="D39" s="166"/>
      <c r="E39" s="166"/>
      <c r="F39" s="166"/>
      <c r="G39" s="166"/>
      <c r="H39" s="166"/>
      <c r="I39" s="167"/>
      <c r="J39" s="169"/>
      <c r="K39" s="5" t="s">
        <v>28</v>
      </c>
      <c r="L39" s="5" t="s">
        <v>29</v>
      </c>
      <c r="M39" s="5" t="s">
        <v>30</v>
      </c>
      <c r="N39" s="5" t="s">
        <v>34</v>
      </c>
      <c r="O39" s="5" t="s">
        <v>7</v>
      </c>
      <c r="P39" s="5" t="s">
        <v>31</v>
      </c>
      <c r="Q39" s="5" t="s">
        <v>32</v>
      </c>
      <c r="R39" s="5" t="s">
        <v>28</v>
      </c>
      <c r="S39" s="5" t="s">
        <v>33</v>
      </c>
      <c r="T39" s="169"/>
    </row>
    <row r="40" spans="1:20" ht="37.5" customHeight="1" x14ac:dyDescent="0.2">
      <c r="A40" s="54" t="s">
        <v>142</v>
      </c>
      <c r="B40" s="209" t="s">
        <v>143</v>
      </c>
      <c r="C40" s="210"/>
      <c r="D40" s="210"/>
      <c r="E40" s="210"/>
      <c r="F40" s="210"/>
      <c r="G40" s="210"/>
      <c r="H40" s="210"/>
      <c r="I40" s="211"/>
      <c r="J40" s="11">
        <v>8</v>
      </c>
      <c r="K40" s="11">
        <v>1</v>
      </c>
      <c r="L40" s="11">
        <v>2</v>
      </c>
      <c r="M40" s="11">
        <v>1</v>
      </c>
      <c r="N40" s="19">
        <f>K40+L40+M40</f>
        <v>4</v>
      </c>
      <c r="O40" s="20">
        <f>P40-N40</f>
        <v>10</v>
      </c>
      <c r="P40" s="20">
        <f>ROUND(PRODUCT(J40,25)/14,0)</f>
        <v>14</v>
      </c>
      <c r="Q40" s="24" t="s">
        <v>32</v>
      </c>
      <c r="R40" s="11"/>
      <c r="S40" s="25"/>
      <c r="T40" s="11" t="s">
        <v>99</v>
      </c>
    </row>
    <row r="41" spans="1:20" ht="63" customHeight="1" x14ac:dyDescent="0.2">
      <c r="A41" s="70" t="s">
        <v>144</v>
      </c>
      <c r="B41" s="209" t="s">
        <v>145</v>
      </c>
      <c r="C41" s="210"/>
      <c r="D41" s="210"/>
      <c r="E41" s="210"/>
      <c r="F41" s="210"/>
      <c r="G41" s="210"/>
      <c r="H41" s="210"/>
      <c r="I41" s="211"/>
      <c r="J41" s="11">
        <v>7</v>
      </c>
      <c r="K41" s="11">
        <v>2</v>
      </c>
      <c r="L41" s="11">
        <v>1</v>
      </c>
      <c r="M41" s="11">
        <v>0</v>
      </c>
      <c r="N41" s="19">
        <f t="shared" ref="N41:N49" si="2">K41+L41+M41</f>
        <v>3</v>
      </c>
      <c r="O41" s="20">
        <f t="shared" ref="O41:O49" si="3">P41-N41</f>
        <v>10</v>
      </c>
      <c r="P41" s="20">
        <f t="shared" ref="P41:P49" si="4">ROUND(PRODUCT(J41,25)/14,0)</f>
        <v>13</v>
      </c>
      <c r="Q41" s="24" t="s">
        <v>32</v>
      </c>
      <c r="R41" s="11"/>
      <c r="S41" s="25"/>
      <c r="T41" s="11" t="s">
        <v>100</v>
      </c>
    </row>
    <row r="42" spans="1:20" ht="25.5" customHeight="1" x14ac:dyDescent="0.2">
      <c r="A42" s="70" t="s">
        <v>146</v>
      </c>
      <c r="B42" s="209" t="s">
        <v>147</v>
      </c>
      <c r="C42" s="210"/>
      <c r="D42" s="210"/>
      <c r="E42" s="210"/>
      <c r="F42" s="210"/>
      <c r="G42" s="210"/>
      <c r="H42" s="210"/>
      <c r="I42" s="211"/>
      <c r="J42" s="11">
        <v>8</v>
      </c>
      <c r="K42" s="11">
        <v>2</v>
      </c>
      <c r="L42" s="11">
        <v>2</v>
      </c>
      <c r="M42" s="11">
        <v>0</v>
      </c>
      <c r="N42" s="19">
        <f t="shared" si="2"/>
        <v>4</v>
      </c>
      <c r="O42" s="20">
        <f t="shared" si="3"/>
        <v>10</v>
      </c>
      <c r="P42" s="20">
        <f t="shared" si="4"/>
        <v>14</v>
      </c>
      <c r="Q42" s="24" t="s">
        <v>32</v>
      </c>
      <c r="R42" s="11"/>
      <c r="S42" s="25"/>
      <c r="T42" s="11" t="s">
        <v>100</v>
      </c>
    </row>
    <row r="43" spans="1:20" ht="42" customHeight="1" x14ac:dyDescent="0.2">
      <c r="A43" s="54" t="s">
        <v>148</v>
      </c>
      <c r="B43" s="209" t="s">
        <v>149</v>
      </c>
      <c r="C43" s="210"/>
      <c r="D43" s="210"/>
      <c r="E43" s="210"/>
      <c r="F43" s="210"/>
      <c r="G43" s="210"/>
      <c r="H43" s="210"/>
      <c r="I43" s="211"/>
      <c r="J43" s="11">
        <v>7</v>
      </c>
      <c r="K43" s="11">
        <v>1</v>
      </c>
      <c r="L43" s="11">
        <v>2</v>
      </c>
      <c r="M43" s="11">
        <v>0</v>
      </c>
      <c r="N43" s="19">
        <f t="shared" si="2"/>
        <v>3</v>
      </c>
      <c r="O43" s="20">
        <f t="shared" si="3"/>
        <v>10</v>
      </c>
      <c r="P43" s="20">
        <f t="shared" si="4"/>
        <v>13</v>
      </c>
      <c r="Q43" s="24"/>
      <c r="R43" s="11" t="s">
        <v>28</v>
      </c>
      <c r="S43" s="25"/>
      <c r="T43" s="11" t="s">
        <v>99</v>
      </c>
    </row>
    <row r="44" spans="1:20" hidden="1" x14ac:dyDescent="0.2">
      <c r="A44" s="31"/>
      <c r="B44" s="219"/>
      <c r="C44" s="220"/>
      <c r="D44" s="220"/>
      <c r="E44" s="220"/>
      <c r="F44" s="220"/>
      <c r="G44" s="220"/>
      <c r="H44" s="220"/>
      <c r="I44" s="221"/>
      <c r="J44" s="11">
        <v>0</v>
      </c>
      <c r="K44" s="11">
        <v>0</v>
      </c>
      <c r="L44" s="11">
        <v>0</v>
      </c>
      <c r="M44" s="11">
        <v>0</v>
      </c>
      <c r="N44" s="19">
        <f t="shared" si="2"/>
        <v>0</v>
      </c>
      <c r="O44" s="20">
        <f t="shared" si="3"/>
        <v>0</v>
      </c>
      <c r="P44" s="20">
        <f t="shared" si="4"/>
        <v>0</v>
      </c>
      <c r="Q44" s="24"/>
      <c r="R44" s="11"/>
      <c r="S44" s="25"/>
      <c r="T44" s="11"/>
    </row>
    <row r="45" spans="1:20" hidden="1" x14ac:dyDescent="0.2">
      <c r="A45" s="31"/>
      <c r="B45" s="219"/>
      <c r="C45" s="220"/>
      <c r="D45" s="220"/>
      <c r="E45" s="220"/>
      <c r="F45" s="220"/>
      <c r="G45" s="220"/>
      <c r="H45" s="220"/>
      <c r="I45" s="221"/>
      <c r="J45" s="11">
        <v>0</v>
      </c>
      <c r="K45" s="11">
        <v>0</v>
      </c>
      <c r="L45" s="11">
        <v>0</v>
      </c>
      <c r="M45" s="11">
        <v>0</v>
      </c>
      <c r="N45" s="19">
        <f t="shared" si="2"/>
        <v>0</v>
      </c>
      <c r="O45" s="20">
        <f t="shared" si="3"/>
        <v>0</v>
      </c>
      <c r="P45" s="20">
        <f t="shared" si="4"/>
        <v>0</v>
      </c>
      <c r="Q45" s="24"/>
      <c r="R45" s="11"/>
      <c r="S45" s="25"/>
      <c r="T45" s="11"/>
    </row>
    <row r="46" spans="1:20" hidden="1" x14ac:dyDescent="0.2">
      <c r="A46" s="31"/>
      <c r="B46" s="219"/>
      <c r="C46" s="220"/>
      <c r="D46" s="220"/>
      <c r="E46" s="220"/>
      <c r="F46" s="220"/>
      <c r="G46" s="220"/>
      <c r="H46" s="220"/>
      <c r="I46" s="221"/>
      <c r="J46" s="11">
        <v>0</v>
      </c>
      <c r="K46" s="11">
        <v>0</v>
      </c>
      <c r="L46" s="11">
        <v>0</v>
      </c>
      <c r="M46" s="11">
        <v>0</v>
      </c>
      <c r="N46" s="19">
        <f>K46+L46+M46</f>
        <v>0</v>
      </c>
      <c r="O46" s="20">
        <f>P46-N46</f>
        <v>0</v>
      </c>
      <c r="P46" s="20">
        <f>ROUND(PRODUCT(J46,25)/14,0)</f>
        <v>0</v>
      </c>
      <c r="Q46" s="24"/>
      <c r="R46" s="11"/>
      <c r="S46" s="25"/>
      <c r="T46" s="11"/>
    </row>
    <row r="47" spans="1:20" hidden="1" x14ac:dyDescent="0.2">
      <c r="A47" s="31"/>
      <c r="B47" s="219"/>
      <c r="C47" s="220"/>
      <c r="D47" s="220"/>
      <c r="E47" s="220"/>
      <c r="F47" s="220"/>
      <c r="G47" s="220"/>
      <c r="H47" s="220"/>
      <c r="I47" s="221"/>
      <c r="J47" s="11">
        <v>0</v>
      </c>
      <c r="K47" s="11">
        <v>0</v>
      </c>
      <c r="L47" s="11">
        <v>0</v>
      </c>
      <c r="M47" s="11">
        <v>0</v>
      </c>
      <c r="N47" s="19">
        <f>K47+L47+M47</f>
        <v>0</v>
      </c>
      <c r="O47" s="20">
        <f>P47-N47</f>
        <v>0</v>
      </c>
      <c r="P47" s="20">
        <f>ROUND(PRODUCT(J47,25)/14,0)</f>
        <v>0</v>
      </c>
      <c r="Q47" s="24"/>
      <c r="R47" s="11"/>
      <c r="S47" s="25"/>
      <c r="T47" s="11"/>
    </row>
    <row r="48" spans="1:20" hidden="1" x14ac:dyDescent="0.2">
      <c r="A48" s="31"/>
      <c r="B48" s="219"/>
      <c r="C48" s="220"/>
      <c r="D48" s="220"/>
      <c r="E48" s="220"/>
      <c r="F48" s="220"/>
      <c r="G48" s="220"/>
      <c r="H48" s="220"/>
      <c r="I48" s="221"/>
      <c r="J48" s="11">
        <v>0</v>
      </c>
      <c r="K48" s="11">
        <v>0</v>
      </c>
      <c r="L48" s="11">
        <v>0</v>
      </c>
      <c r="M48" s="11">
        <v>0</v>
      </c>
      <c r="N48" s="19">
        <f t="shared" si="2"/>
        <v>0</v>
      </c>
      <c r="O48" s="20">
        <f t="shared" si="3"/>
        <v>0</v>
      </c>
      <c r="P48" s="20">
        <f t="shared" si="4"/>
        <v>0</v>
      </c>
      <c r="Q48" s="24"/>
      <c r="R48" s="11"/>
      <c r="S48" s="25"/>
      <c r="T48" s="11"/>
    </row>
    <row r="49" spans="1:23" hidden="1" x14ac:dyDescent="0.2">
      <c r="A49" s="31"/>
      <c r="B49" s="219"/>
      <c r="C49" s="220"/>
      <c r="D49" s="220"/>
      <c r="E49" s="220"/>
      <c r="F49" s="220"/>
      <c r="G49" s="220"/>
      <c r="H49" s="220"/>
      <c r="I49" s="221"/>
      <c r="J49" s="11">
        <v>0</v>
      </c>
      <c r="K49" s="11">
        <v>0</v>
      </c>
      <c r="L49" s="11">
        <v>0</v>
      </c>
      <c r="M49" s="11">
        <v>0</v>
      </c>
      <c r="N49" s="19">
        <f t="shared" si="2"/>
        <v>0</v>
      </c>
      <c r="O49" s="20">
        <f t="shared" si="3"/>
        <v>0</v>
      </c>
      <c r="P49" s="20">
        <f t="shared" si="4"/>
        <v>0</v>
      </c>
      <c r="Q49" s="24"/>
      <c r="R49" s="11"/>
      <c r="S49" s="25"/>
      <c r="T49" s="11"/>
    </row>
    <row r="50" spans="1:23" hidden="1" x14ac:dyDescent="0.2">
      <c r="A50" s="35"/>
      <c r="B50" s="219"/>
      <c r="C50" s="220"/>
      <c r="D50" s="220"/>
      <c r="E50" s="220"/>
      <c r="F50" s="220"/>
      <c r="G50" s="220"/>
      <c r="H50" s="220"/>
      <c r="I50" s="221"/>
      <c r="J50" s="11">
        <v>0</v>
      </c>
      <c r="K50" s="11">
        <v>0</v>
      </c>
      <c r="L50" s="11">
        <v>0</v>
      </c>
      <c r="M50" s="11">
        <v>0</v>
      </c>
      <c r="N50" s="36">
        <f t="shared" ref="N50" si="5">K50+L50+M50</f>
        <v>0</v>
      </c>
      <c r="O50" s="20">
        <f t="shared" ref="O50" si="6">P50-N50</f>
        <v>0</v>
      </c>
      <c r="P50" s="20">
        <f t="shared" ref="P50" si="7">ROUND(PRODUCT(J50,25)/14,0)</f>
        <v>0</v>
      </c>
      <c r="Q50" s="24"/>
      <c r="R50" s="11"/>
      <c r="S50" s="25"/>
      <c r="T50" s="11"/>
    </row>
    <row r="51" spans="1:23" x14ac:dyDescent="0.2">
      <c r="A51" s="22" t="s">
        <v>25</v>
      </c>
      <c r="B51" s="103"/>
      <c r="C51" s="218"/>
      <c r="D51" s="218"/>
      <c r="E51" s="218"/>
      <c r="F51" s="218"/>
      <c r="G51" s="218"/>
      <c r="H51" s="218"/>
      <c r="I51" s="104"/>
      <c r="J51" s="22">
        <f t="shared" ref="J51:P51" si="8">SUM(J40:J50)</f>
        <v>30</v>
      </c>
      <c r="K51" s="22">
        <f t="shared" si="8"/>
        <v>6</v>
      </c>
      <c r="L51" s="22">
        <f t="shared" si="8"/>
        <v>7</v>
      </c>
      <c r="M51" s="22">
        <f t="shared" si="8"/>
        <v>1</v>
      </c>
      <c r="N51" s="22">
        <f t="shared" si="8"/>
        <v>14</v>
      </c>
      <c r="O51" s="22">
        <f t="shared" si="8"/>
        <v>40</v>
      </c>
      <c r="P51" s="22">
        <f t="shared" si="8"/>
        <v>54</v>
      </c>
      <c r="Q51" s="22">
        <f>COUNTIF(Q40:Q50,"E")</f>
        <v>3</v>
      </c>
      <c r="R51" s="22">
        <f>COUNTIF(R40:R50,"C")</f>
        <v>1</v>
      </c>
      <c r="S51" s="22">
        <f>COUNTIF(S40:S50,"VP")</f>
        <v>0</v>
      </c>
      <c r="T51" s="58">
        <f>COUNTA(T40:T50)</f>
        <v>4</v>
      </c>
      <c r="U51" s="83" t="str">
        <f>IF(Q51&gt;=SUM(R51:S51),"Corect","E trebuie să fie cel puțin egal cu C+VP")</f>
        <v>Corect</v>
      </c>
      <c r="V51" s="84"/>
      <c r="W51" s="84"/>
    </row>
    <row r="52" spans="1:23" ht="19.5" customHeight="1" x14ac:dyDescent="0.2"/>
    <row r="53" spans="1:23" ht="16.5" customHeight="1" x14ac:dyDescent="0.2">
      <c r="A53" s="82" t="s">
        <v>43</v>
      </c>
      <c r="B53" s="82"/>
      <c r="C53" s="82"/>
      <c r="D53" s="82"/>
      <c r="E53" s="82"/>
      <c r="F53" s="82"/>
      <c r="G53" s="82"/>
      <c r="H53" s="82"/>
      <c r="I53" s="82"/>
      <c r="J53" s="82"/>
      <c r="K53" s="82"/>
      <c r="L53" s="82"/>
      <c r="M53" s="82"/>
      <c r="N53" s="82"/>
      <c r="O53" s="82"/>
      <c r="P53" s="82"/>
      <c r="Q53" s="82"/>
      <c r="R53" s="82"/>
      <c r="S53" s="82"/>
      <c r="T53" s="82"/>
    </row>
    <row r="54" spans="1:23" ht="26.25" customHeight="1" x14ac:dyDescent="0.2">
      <c r="A54" s="160" t="s">
        <v>27</v>
      </c>
      <c r="B54" s="162" t="s">
        <v>26</v>
      </c>
      <c r="C54" s="163"/>
      <c r="D54" s="163"/>
      <c r="E54" s="163"/>
      <c r="F54" s="163"/>
      <c r="G54" s="163"/>
      <c r="H54" s="163"/>
      <c r="I54" s="164"/>
      <c r="J54" s="168" t="s">
        <v>40</v>
      </c>
      <c r="K54" s="222" t="s">
        <v>24</v>
      </c>
      <c r="L54" s="223"/>
      <c r="M54" s="224"/>
      <c r="N54" s="222" t="s">
        <v>41</v>
      </c>
      <c r="O54" s="239"/>
      <c r="P54" s="240"/>
      <c r="Q54" s="222" t="s">
        <v>23</v>
      </c>
      <c r="R54" s="223"/>
      <c r="S54" s="224"/>
      <c r="T54" s="251" t="s">
        <v>22</v>
      </c>
    </row>
    <row r="55" spans="1:23" ht="12.75" customHeight="1" x14ac:dyDescent="0.2">
      <c r="A55" s="161"/>
      <c r="B55" s="165"/>
      <c r="C55" s="166"/>
      <c r="D55" s="166"/>
      <c r="E55" s="166"/>
      <c r="F55" s="166"/>
      <c r="G55" s="166"/>
      <c r="H55" s="166"/>
      <c r="I55" s="167"/>
      <c r="J55" s="169"/>
      <c r="K55" s="5" t="s">
        <v>28</v>
      </c>
      <c r="L55" s="5" t="s">
        <v>29</v>
      </c>
      <c r="M55" s="5" t="s">
        <v>30</v>
      </c>
      <c r="N55" s="5" t="s">
        <v>34</v>
      </c>
      <c r="O55" s="5" t="s">
        <v>7</v>
      </c>
      <c r="P55" s="5" t="s">
        <v>31</v>
      </c>
      <c r="Q55" s="5" t="s">
        <v>32</v>
      </c>
      <c r="R55" s="5" t="s">
        <v>28</v>
      </c>
      <c r="S55" s="5" t="s">
        <v>33</v>
      </c>
      <c r="T55" s="169"/>
    </row>
    <row r="56" spans="1:23" ht="29.25" customHeight="1" x14ac:dyDescent="0.2">
      <c r="A56" s="54" t="s">
        <v>150</v>
      </c>
      <c r="B56" s="209" t="s">
        <v>151</v>
      </c>
      <c r="C56" s="210"/>
      <c r="D56" s="210"/>
      <c r="E56" s="210"/>
      <c r="F56" s="210"/>
      <c r="G56" s="210"/>
      <c r="H56" s="210"/>
      <c r="I56" s="211"/>
      <c r="J56" s="11">
        <v>8</v>
      </c>
      <c r="K56" s="11">
        <v>1</v>
      </c>
      <c r="L56" s="11">
        <v>2</v>
      </c>
      <c r="M56" s="11">
        <v>1</v>
      </c>
      <c r="N56" s="19">
        <f>K56+L56+M56</f>
        <v>4</v>
      </c>
      <c r="O56" s="20">
        <f>P56-N56</f>
        <v>10</v>
      </c>
      <c r="P56" s="20">
        <f>ROUND(PRODUCT(J56,25)/14,0)</f>
        <v>14</v>
      </c>
      <c r="Q56" s="24" t="s">
        <v>32</v>
      </c>
      <c r="R56" s="11"/>
      <c r="S56" s="25"/>
      <c r="T56" s="11" t="s">
        <v>99</v>
      </c>
    </row>
    <row r="57" spans="1:23" ht="22.5" customHeight="1" x14ac:dyDescent="0.2">
      <c r="A57" s="70" t="s">
        <v>152</v>
      </c>
      <c r="B57" s="209" t="s">
        <v>153</v>
      </c>
      <c r="C57" s="210"/>
      <c r="D57" s="210"/>
      <c r="E57" s="210"/>
      <c r="F57" s="210"/>
      <c r="G57" s="210"/>
      <c r="H57" s="210"/>
      <c r="I57" s="211"/>
      <c r="J57" s="11">
        <v>8</v>
      </c>
      <c r="K57" s="11">
        <v>1</v>
      </c>
      <c r="L57" s="11">
        <v>2</v>
      </c>
      <c r="M57" s="11">
        <v>1</v>
      </c>
      <c r="N57" s="19">
        <f t="shared" ref="N57:N65" si="9">K57+L57+M57</f>
        <v>4</v>
      </c>
      <c r="O57" s="20">
        <f t="shared" ref="O57:O65" si="10">P57-N57</f>
        <v>10</v>
      </c>
      <c r="P57" s="20">
        <f t="shared" ref="P57:P65" si="11">ROUND(PRODUCT(J57,25)/14,0)</f>
        <v>14</v>
      </c>
      <c r="Q57" s="24" t="s">
        <v>32</v>
      </c>
      <c r="R57" s="11"/>
      <c r="S57" s="25"/>
      <c r="T57" s="11" t="s">
        <v>99</v>
      </c>
    </row>
    <row r="58" spans="1:23" ht="31.5" customHeight="1" x14ac:dyDescent="0.2">
      <c r="A58" s="54" t="s">
        <v>154</v>
      </c>
      <c r="B58" s="209" t="s">
        <v>155</v>
      </c>
      <c r="C58" s="210"/>
      <c r="D58" s="210"/>
      <c r="E58" s="210"/>
      <c r="F58" s="210"/>
      <c r="G58" s="210"/>
      <c r="H58" s="210"/>
      <c r="I58" s="211"/>
      <c r="J58" s="11">
        <v>7</v>
      </c>
      <c r="K58" s="11">
        <v>1</v>
      </c>
      <c r="L58" s="11">
        <v>2</v>
      </c>
      <c r="M58" s="11">
        <v>0</v>
      </c>
      <c r="N58" s="19">
        <f t="shared" si="9"/>
        <v>3</v>
      </c>
      <c r="O58" s="20">
        <f t="shared" si="10"/>
        <v>10</v>
      </c>
      <c r="P58" s="20">
        <f t="shared" si="11"/>
        <v>13</v>
      </c>
      <c r="Q58" s="24" t="s">
        <v>32</v>
      </c>
      <c r="R58" s="11"/>
      <c r="S58" s="25"/>
      <c r="T58" s="11" t="s">
        <v>99</v>
      </c>
    </row>
    <row r="59" spans="1:23" ht="39.75" customHeight="1" x14ac:dyDescent="0.2">
      <c r="A59" s="54" t="s">
        <v>156</v>
      </c>
      <c r="B59" s="209" t="s">
        <v>157</v>
      </c>
      <c r="C59" s="210"/>
      <c r="D59" s="210"/>
      <c r="E59" s="210"/>
      <c r="F59" s="210"/>
      <c r="G59" s="210"/>
      <c r="H59" s="210"/>
      <c r="I59" s="211"/>
      <c r="J59" s="11">
        <v>7</v>
      </c>
      <c r="K59" s="11">
        <v>1</v>
      </c>
      <c r="L59" s="11">
        <v>2</v>
      </c>
      <c r="M59" s="11">
        <v>0</v>
      </c>
      <c r="N59" s="19">
        <f t="shared" si="9"/>
        <v>3</v>
      </c>
      <c r="O59" s="20">
        <f t="shared" si="10"/>
        <v>10</v>
      </c>
      <c r="P59" s="20">
        <f t="shared" si="11"/>
        <v>13</v>
      </c>
      <c r="Q59" s="24"/>
      <c r="R59" s="11" t="s">
        <v>28</v>
      </c>
      <c r="S59" s="25"/>
      <c r="T59" s="11" t="s">
        <v>99</v>
      </c>
    </row>
    <row r="60" spans="1:23" hidden="1" x14ac:dyDescent="0.2">
      <c r="A60" s="31"/>
      <c r="B60" s="219"/>
      <c r="C60" s="220"/>
      <c r="D60" s="220"/>
      <c r="E60" s="220"/>
      <c r="F60" s="220"/>
      <c r="G60" s="220"/>
      <c r="H60" s="220"/>
      <c r="I60" s="221"/>
      <c r="J60" s="11">
        <v>0</v>
      </c>
      <c r="K60" s="11">
        <v>0</v>
      </c>
      <c r="L60" s="11">
        <v>0</v>
      </c>
      <c r="M60" s="11">
        <v>0</v>
      </c>
      <c r="N60" s="19">
        <f>K60+L60+M60</f>
        <v>0</v>
      </c>
      <c r="O60" s="20">
        <f>P60-N60</f>
        <v>0</v>
      </c>
      <c r="P60" s="20">
        <f>ROUND(PRODUCT(J60,25)/14,0)</f>
        <v>0</v>
      </c>
      <c r="Q60" s="24"/>
      <c r="R60" s="11"/>
      <c r="S60" s="25"/>
      <c r="T60" s="11"/>
    </row>
    <row r="61" spans="1:23" hidden="1" x14ac:dyDescent="0.2">
      <c r="A61" s="31"/>
      <c r="B61" s="219"/>
      <c r="C61" s="220"/>
      <c r="D61" s="220"/>
      <c r="E61" s="220"/>
      <c r="F61" s="220"/>
      <c r="G61" s="220"/>
      <c r="H61" s="220"/>
      <c r="I61" s="221"/>
      <c r="J61" s="11">
        <v>0</v>
      </c>
      <c r="K61" s="11">
        <v>0</v>
      </c>
      <c r="L61" s="11">
        <v>0</v>
      </c>
      <c r="M61" s="11">
        <v>0</v>
      </c>
      <c r="N61" s="19">
        <f>K61+L61+M61</f>
        <v>0</v>
      </c>
      <c r="O61" s="20">
        <f>P61-N61</f>
        <v>0</v>
      </c>
      <c r="P61" s="20">
        <f>ROUND(PRODUCT(J61,25)/14,0)</f>
        <v>0</v>
      </c>
      <c r="Q61" s="24"/>
      <c r="R61" s="11"/>
      <c r="S61" s="25"/>
      <c r="T61" s="11"/>
    </row>
    <row r="62" spans="1:23" hidden="1" x14ac:dyDescent="0.2">
      <c r="A62" s="31"/>
      <c r="B62" s="219"/>
      <c r="C62" s="220"/>
      <c r="D62" s="220"/>
      <c r="E62" s="220"/>
      <c r="F62" s="220"/>
      <c r="G62" s="220"/>
      <c r="H62" s="220"/>
      <c r="I62" s="221"/>
      <c r="J62" s="11">
        <v>0</v>
      </c>
      <c r="K62" s="11">
        <v>0</v>
      </c>
      <c r="L62" s="11">
        <v>0</v>
      </c>
      <c r="M62" s="11">
        <v>0</v>
      </c>
      <c r="N62" s="19">
        <f t="shared" si="9"/>
        <v>0</v>
      </c>
      <c r="O62" s="20">
        <f t="shared" si="10"/>
        <v>0</v>
      </c>
      <c r="P62" s="20">
        <f t="shared" si="11"/>
        <v>0</v>
      </c>
      <c r="Q62" s="24"/>
      <c r="R62" s="11"/>
      <c r="S62" s="25"/>
      <c r="T62" s="11"/>
    </row>
    <row r="63" spans="1:23" hidden="1" x14ac:dyDescent="0.2">
      <c r="A63" s="31"/>
      <c r="B63" s="219"/>
      <c r="C63" s="220"/>
      <c r="D63" s="220"/>
      <c r="E63" s="220"/>
      <c r="F63" s="220"/>
      <c r="G63" s="220"/>
      <c r="H63" s="220"/>
      <c r="I63" s="221"/>
      <c r="J63" s="11">
        <v>0</v>
      </c>
      <c r="K63" s="11">
        <v>0</v>
      </c>
      <c r="L63" s="11">
        <v>0</v>
      </c>
      <c r="M63" s="11">
        <v>0</v>
      </c>
      <c r="N63" s="19">
        <f t="shared" si="9"/>
        <v>0</v>
      </c>
      <c r="O63" s="20">
        <f t="shared" si="10"/>
        <v>0</v>
      </c>
      <c r="P63" s="20">
        <f t="shared" si="11"/>
        <v>0</v>
      </c>
      <c r="Q63" s="24"/>
      <c r="R63" s="11"/>
      <c r="S63" s="25"/>
      <c r="T63" s="11"/>
    </row>
    <row r="64" spans="1:23" hidden="1" x14ac:dyDescent="0.2">
      <c r="A64" s="31"/>
      <c r="B64" s="219"/>
      <c r="C64" s="220"/>
      <c r="D64" s="220"/>
      <c r="E64" s="220"/>
      <c r="F64" s="220"/>
      <c r="G64" s="220"/>
      <c r="H64" s="220"/>
      <c r="I64" s="221"/>
      <c r="J64" s="11">
        <v>0</v>
      </c>
      <c r="K64" s="11">
        <v>0</v>
      </c>
      <c r="L64" s="11">
        <v>0</v>
      </c>
      <c r="M64" s="11">
        <v>0</v>
      </c>
      <c r="N64" s="19">
        <f t="shared" si="9"/>
        <v>0</v>
      </c>
      <c r="O64" s="20">
        <f t="shared" si="10"/>
        <v>0</v>
      </c>
      <c r="P64" s="20">
        <f t="shared" si="11"/>
        <v>0</v>
      </c>
      <c r="Q64" s="24"/>
      <c r="R64" s="11"/>
      <c r="S64" s="25"/>
      <c r="T64" s="11"/>
    </row>
    <row r="65" spans="1:23" hidden="1" x14ac:dyDescent="0.2">
      <c r="A65" s="31"/>
      <c r="B65" s="219"/>
      <c r="C65" s="220"/>
      <c r="D65" s="220"/>
      <c r="E65" s="220"/>
      <c r="F65" s="220"/>
      <c r="G65" s="220"/>
      <c r="H65" s="220"/>
      <c r="I65" s="221"/>
      <c r="J65" s="11">
        <v>0</v>
      </c>
      <c r="K65" s="11">
        <v>0</v>
      </c>
      <c r="L65" s="11">
        <v>0</v>
      </c>
      <c r="M65" s="11">
        <v>0</v>
      </c>
      <c r="N65" s="19">
        <f t="shared" si="9"/>
        <v>0</v>
      </c>
      <c r="O65" s="20">
        <f t="shared" si="10"/>
        <v>0</v>
      </c>
      <c r="P65" s="20">
        <f t="shared" si="11"/>
        <v>0</v>
      </c>
      <c r="Q65" s="24"/>
      <c r="R65" s="11"/>
      <c r="S65" s="25"/>
      <c r="T65" s="11"/>
    </row>
    <row r="66" spans="1:23" hidden="1" x14ac:dyDescent="0.2">
      <c r="A66" s="35"/>
      <c r="B66" s="219"/>
      <c r="C66" s="220"/>
      <c r="D66" s="220"/>
      <c r="E66" s="220"/>
      <c r="F66" s="220"/>
      <c r="G66" s="220"/>
      <c r="H66" s="220"/>
      <c r="I66" s="221"/>
      <c r="J66" s="11">
        <v>0</v>
      </c>
      <c r="K66" s="11">
        <v>0</v>
      </c>
      <c r="L66" s="11">
        <v>0</v>
      </c>
      <c r="M66" s="11">
        <v>0</v>
      </c>
      <c r="N66" s="36">
        <f t="shared" ref="N66" si="12">K66+L66+M66</f>
        <v>0</v>
      </c>
      <c r="O66" s="20">
        <f t="shared" ref="O66" si="13">P66-N66</f>
        <v>0</v>
      </c>
      <c r="P66" s="20">
        <f t="shared" ref="P66" si="14">ROUND(PRODUCT(J66,25)/14,0)</f>
        <v>0</v>
      </c>
      <c r="Q66" s="24"/>
      <c r="R66" s="11"/>
      <c r="S66" s="25"/>
      <c r="T66" s="11"/>
    </row>
    <row r="67" spans="1:23" x14ac:dyDescent="0.2">
      <c r="A67" s="22" t="s">
        <v>25</v>
      </c>
      <c r="B67" s="103"/>
      <c r="C67" s="218"/>
      <c r="D67" s="218"/>
      <c r="E67" s="218"/>
      <c r="F67" s="218"/>
      <c r="G67" s="218"/>
      <c r="H67" s="218"/>
      <c r="I67" s="104"/>
      <c r="J67" s="22">
        <f t="shared" ref="J67:P67" si="15">SUM(J56:J66)</f>
        <v>30</v>
      </c>
      <c r="K67" s="22">
        <f t="shared" si="15"/>
        <v>4</v>
      </c>
      <c r="L67" s="22">
        <f t="shared" si="15"/>
        <v>8</v>
      </c>
      <c r="M67" s="22">
        <f t="shared" si="15"/>
        <v>2</v>
      </c>
      <c r="N67" s="22">
        <f t="shared" si="15"/>
        <v>14</v>
      </c>
      <c r="O67" s="22">
        <f t="shared" si="15"/>
        <v>40</v>
      </c>
      <c r="P67" s="22">
        <f t="shared" si="15"/>
        <v>54</v>
      </c>
      <c r="Q67" s="22">
        <f>COUNTIF(Q56:Q66,"E")</f>
        <v>3</v>
      </c>
      <c r="R67" s="22">
        <f>COUNTIF(R56:R66,"C")</f>
        <v>1</v>
      </c>
      <c r="S67" s="22">
        <f>COUNTIF(S56:S66,"VP")</f>
        <v>0</v>
      </c>
      <c r="T67" s="58">
        <f>COUNTA(T56:T66)</f>
        <v>4</v>
      </c>
      <c r="U67" s="83" t="str">
        <f>IF(Q67&gt;=SUM(R67:S67),"Corect","E trebuie să fie cel puțin egal cu C+VP")</f>
        <v>Corect</v>
      </c>
      <c r="V67" s="84"/>
      <c r="W67" s="84"/>
    </row>
    <row r="68" spans="1:23" ht="11.25" customHeight="1" x14ac:dyDescent="0.2"/>
    <row r="69" spans="1:23" x14ac:dyDescent="0.2">
      <c r="B69" s="8"/>
      <c r="C69" s="8"/>
      <c r="D69" s="8"/>
      <c r="E69" s="8"/>
      <c r="F69" s="8"/>
      <c r="G69" s="8"/>
      <c r="M69" s="8"/>
      <c r="N69" s="8"/>
      <c r="O69" s="8"/>
      <c r="P69" s="8"/>
      <c r="Q69" s="8"/>
      <c r="R69" s="8"/>
      <c r="S69" s="8"/>
    </row>
    <row r="71" spans="1:23" ht="18" customHeight="1" x14ac:dyDescent="0.2">
      <c r="A71" s="82" t="s">
        <v>44</v>
      </c>
      <c r="B71" s="82"/>
      <c r="C71" s="82"/>
      <c r="D71" s="82"/>
      <c r="E71" s="82"/>
      <c r="F71" s="82"/>
      <c r="G71" s="82"/>
      <c r="H71" s="82"/>
      <c r="I71" s="82"/>
      <c r="J71" s="82"/>
      <c r="K71" s="82"/>
      <c r="L71" s="82"/>
      <c r="M71" s="82"/>
      <c r="N71" s="82"/>
      <c r="O71" s="82"/>
      <c r="P71" s="82"/>
      <c r="Q71" s="82"/>
      <c r="R71" s="82"/>
      <c r="S71" s="82"/>
      <c r="T71" s="82"/>
    </row>
    <row r="72" spans="1:23" ht="25.5" customHeight="1" x14ac:dyDescent="0.2">
      <c r="A72" s="160" t="s">
        <v>27</v>
      </c>
      <c r="B72" s="162" t="s">
        <v>26</v>
      </c>
      <c r="C72" s="163"/>
      <c r="D72" s="163"/>
      <c r="E72" s="163"/>
      <c r="F72" s="163"/>
      <c r="G72" s="163"/>
      <c r="H72" s="163"/>
      <c r="I72" s="164"/>
      <c r="J72" s="168" t="s">
        <v>40</v>
      </c>
      <c r="K72" s="222" t="s">
        <v>24</v>
      </c>
      <c r="L72" s="223"/>
      <c r="M72" s="224"/>
      <c r="N72" s="222" t="s">
        <v>41</v>
      </c>
      <c r="O72" s="239"/>
      <c r="P72" s="240"/>
      <c r="Q72" s="222" t="s">
        <v>23</v>
      </c>
      <c r="R72" s="223"/>
      <c r="S72" s="224"/>
      <c r="T72" s="251" t="s">
        <v>22</v>
      </c>
    </row>
    <row r="73" spans="1:23" ht="16.5" customHeight="1" x14ac:dyDescent="0.2">
      <c r="A73" s="161"/>
      <c r="B73" s="165"/>
      <c r="C73" s="166"/>
      <c r="D73" s="166"/>
      <c r="E73" s="166"/>
      <c r="F73" s="166"/>
      <c r="G73" s="166"/>
      <c r="H73" s="166"/>
      <c r="I73" s="167"/>
      <c r="J73" s="169"/>
      <c r="K73" s="5" t="s">
        <v>28</v>
      </c>
      <c r="L73" s="5" t="s">
        <v>29</v>
      </c>
      <c r="M73" s="5" t="s">
        <v>30</v>
      </c>
      <c r="N73" s="5" t="s">
        <v>34</v>
      </c>
      <c r="O73" s="5" t="s">
        <v>7</v>
      </c>
      <c r="P73" s="5" t="s">
        <v>31</v>
      </c>
      <c r="Q73" s="5" t="s">
        <v>32</v>
      </c>
      <c r="R73" s="5" t="s">
        <v>28</v>
      </c>
      <c r="S73" s="5" t="s">
        <v>33</v>
      </c>
      <c r="T73" s="169"/>
    </row>
    <row r="74" spans="1:23" ht="32.25" customHeight="1" x14ac:dyDescent="0.2">
      <c r="A74" s="54" t="s">
        <v>158</v>
      </c>
      <c r="B74" s="209" t="s">
        <v>159</v>
      </c>
      <c r="C74" s="210"/>
      <c r="D74" s="210"/>
      <c r="E74" s="210"/>
      <c r="F74" s="210"/>
      <c r="G74" s="210"/>
      <c r="H74" s="210"/>
      <c r="I74" s="211"/>
      <c r="J74" s="11">
        <v>6</v>
      </c>
      <c r="K74" s="11">
        <v>2</v>
      </c>
      <c r="L74" s="11">
        <v>1</v>
      </c>
      <c r="M74" s="11">
        <v>0</v>
      </c>
      <c r="N74" s="19">
        <f>K74+L74+M74</f>
        <v>3</v>
      </c>
      <c r="O74" s="20">
        <f>P74-N74</f>
        <v>8</v>
      </c>
      <c r="P74" s="20">
        <f>ROUND(PRODUCT(J74,25)/14,0)</f>
        <v>11</v>
      </c>
      <c r="Q74" s="24" t="s">
        <v>32</v>
      </c>
      <c r="R74" s="11"/>
      <c r="S74" s="25"/>
      <c r="T74" s="11" t="s">
        <v>100</v>
      </c>
    </row>
    <row r="75" spans="1:23" ht="37.5" customHeight="1" x14ac:dyDescent="0.2">
      <c r="A75" s="54" t="s">
        <v>160</v>
      </c>
      <c r="B75" s="209" t="s">
        <v>161</v>
      </c>
      <c r="C75" s="210"/>
      <c r="D75" s="210"/>
      <c r="E75" s="210"/>
      <c r="F75" s="210"/>
      <c r="G75" s="210"/>
      <c r="H75" s="210"/>
      <c r="I75" s="211"/>
      <c r="J75" s="11">
        <v>5</v>
      </c>
      <c r="K75" s="11">
        <v>1</v>
      </c>
      <c r="L75" s="11">
        <v>1</v>
      </c>
      <c r="M75" s="11">
        <v>0</v>
      </c>
      <c r="N75" s="19">
        <f t="shared" ref="N75:N81" si="16">K75+L75+M75</f>
        <v>2</v>
      </c>
      <c r="O75" s="20">
        <f t="shared" ref="O75:O81" si="17">P75-N75</f>
        <v>7</v>
      </c>
      <c r="P75" s="20">
        <f t="shared" ref="P75:P81" si="18">ROUND(PRODUCT(J75,25)/14,0)</f>
        <v>9</v>
      </c>
      <c r="Q75" s="24" t="s">
        <v>32</v>
      </c>
      <c r="R75" s="11"/>
      <c r="S75" s="25"/>
      <c r="T75" s="11" t="s">
        <v>99</v>
      </c>
    </row>
    <row r="76" spans="1:23" ht="15.75" customHeight="1" x14ac:dyDescent="0.2">
      <c r="A76" s="54" t="s">
        <v>162</v>
      </c>
      <c r="B76" s="219" t="s">
        <v>163</v>
      </c>
      <c r="C76" s="220"/>
      <c r="D76" s="220"/>
      <c r="E76" s="220"/>
      <c r="F76" s="220"/>
      <c r="G76" s="220"/>
      <c r="H76" s="220"/>
      <c r="I76" s="221"/>
      <c r="J76" s="11">
        <v>6</v>
      </c>
      <c r="K76" s="11">
        <v>1</v>
      </c>
      <c r="L76" s="11">
        <v>1</v>
      </c>
      <c r="M76" s="11">
        <v>1</v>
      </c>
      <c r="N76" s="19">
        <f t="shared" si="16"/>
        <v>3</v>
      </c>
      <c r="O76" s="20">
        <f t="shared" si="17"/>
        <v>8</v>
      </c>
      <c r="P76" s="20">
        <f t="shared" si="18"/>
        <v>11</v>
      </c>
      <c r="Q76" s="24" t="s">
        <v>32</v>
      </c>
      <c r="R76" s="11"/>
      <c r="S76" s="25"/>
      <c r="T76" s="11" t="s">
        <v>99</v>
      </c>
    </row>
    <row r="77" spans="1:23" ht="17.25" customHeight="1" x14ac:dyDescent="0.2">
      <c r="A77" s="54" t="s">
        <v>164</v>
      </c>
      <c r="B77" s="209" t="s">
        <v>165</v>
      </c>
      <c r="C77" s="210"/>
      <c r="D77" s="210"/>
      <c r="E77" s="210"/>
      <c r="F77" s="210"/>
      <c r="G77" s="210"/>
      <c r="H77" s="210"/>
      <c r="I77" s="211"/>
      <c r="J77" s="11">
        <v>6</v>
      </c>
      <c r="K77" s="11">
        <v>2</v>
      </c>
      <c r="L77" s="11">
        <v>1</v>
      </c>
      <c r="M77" s="11">
        <v>0</v>
      </c>
      <c r="N77" s="19">
        <f t="shared" si="16"/>
        <v>3</v>
      </c>
      <c r="O77" s="20">
        <f t="shared" si="17"/>
        <v>8</v>
      </c>
      <c r="P77" s="20">
        <f t="shared" si="18"/>
        <v>11</v>
      </c>
      <c r="Q77" s="24" t="s">
        <v>32</v>
      </c>
      <c r="R77" s="11"/>
      <c r="S77" s="25"/>
      <c r="T77" s="11" t="s">
        <v>100</v>
      </c>
    </row>
    <row r="78" spans="1:23" ht="37.5" customHeight="1" x14ac:dyDescent="0.2">
      <c r="A78" s="54" t="s">
        <v>166</v>
      </c>
      <c r="B78" s="209" t="s">
        <v>167</v>
      </c>
      <c r="C78" s="210"/>
      <c r="D78" s="210"/>
      <c r="E78" s="210"/>
      <c r="F78" s="210"/>
      <c r="G78" s="210"/>
      <c r="H78" s="210"/>
      <c r="I78" s="211"/>
      <c r="J78" s="11">
        <v>7</v>
      </c>
      <c r="K78" s="11">
        <v>1</v>
      </c>
      <c r="L78" s="11">
        <v>2</v>
      </c>
      <c r="M78" s="11">
        <v>0</v>
      </c>
      <c r="N78" s="19">
        <f t="shared" si="16"/>
        <v>3</v>
      </c>
      <c r="O78" s="20">
        <f t="shared" si="17"/>
        <v>10</v>
      </c>
      <c r="P78" s="20">
        <f t="shared" si="18"/>
        <v>13</v>
      </c>
      <c r="Q78" s="24"/>
      <c r="R78" s="11" t="s">
        <v>28</v>
      </c>
      <c r="S78" s="25"/>
      <c r="T78" s="11" t="s">
        <v>99</v>
      </c>
    </row>
    <row r="79" spans="1:23" hidden="1" x14ac:dyDescent="0.2">
      <c r="A79" s="31"/>
      <c r="B79" s="219"/>
      <c r="C79" s="220"/>
      <c r="D79" s="220"/>
      <c r="E79" s="220"/>
      <c r="F79" s="220"/>
      <c r="G79" s="220"/>
      <c r="H79" s="220"/>
      <c r="I79" s="221"/>
      <c r="J79" s="11">
        <v>0</v>
      </c>
      <c r="K79" s="11">
        <v>0</v>
      </c>
      <c r="L79" s="11">
        <v>0</v>
      </c>
      <c r="M79" s="11">
        <v>0</v>
      </c>
      <c r="N79" s="19">
        <f t="shared" si="16"/>
        <v>0</v>
      </c>
      <c r="O79" s="20">
        <f t="shared" si="17"/>
        <v>0</v>
      </c>
      <c r="P79" s="20">
        <f t="shared" si="18"/>
        <v>0</v>
      </c>
      <c r="Q79" s="24"/>
      <c r="R79" s="11"/>
      <c r="S79" s="25"/>
      <c r="T79" s="11"/>
    </row>
    <row r="80" spans="1:23" hidden="1" x14ac:dyDescent="0.2">
      <c r="A80" s="31"/>
      <c r="B80" s="219"/>
      <c r="C80" s="220"/>
      <c r="D80" s="220"/>
      <c r="E80" s="220"/>
      <c r="F80" s="220"/>
      <c r="G80" s="220"/>
      <c r="H80" s="220"/>
      <c r="I80" s="221"/>
      <c r="J80" s="11">
        <v>0</v>
      </c>
      <c r="K80" s="11">
        <v>0</v>
      </c>
      <c r="L80" s="11">
        <v>0</v>
      </c>
      <c r="M80" s="11">
        <v>0</v>
      </c>
      <c r="N80" s="19">
        <f t="shared" si="16"/>
        <v>0</v>
      </c>
      <c r="O80" s="20">
        <f t="shared" si="17"/>
        <v>0</v>
      </c>
      <c r="P80" s="20">
        <f t="shared" si="18"/>
        <v>0</v>
      </c>
      <c r="Q80" s="24"/>
      <c r="R80" s="11"/>
      <c r="S80" s="25"/>
      <c r="T80" s="11"/>
    </row>
    <row r="81" spans="1:23" hidden="1" x14ac:dyDescent="0.2">
      <c r="A81" s="31"/>
      <c r="B81" s="219"/>
      <c r="C81" s="220"/>
      <c r="D81" s="220"/>
      <c r="E81" s="220"/>
      <c r="F81" s="220"/>
      <c r="G81" s="220"/>
      <c r="H81" s="220"/>
      <c r="I81" s="221"/>
      <c r="J81" s="11">
        <v>0</v>
      </c>
      <c r="K81" s="11">
        <v>0</v>
      </c>
      <c r="L81" s="11">
        <v>0</v>
      </c>
      <c r="M81" s="11">
        <v>0</v>
      </c>
      <c r="N81" s="19">
        <f t="shared" si="16"/>
        <v>0</v>
      </c>
      <c r="O81" s="20">
        <f t="shared" si="17"/>
        <v>0</v>
      </c>
      <c r="P81" s="20">
        <f t="shared" si="18"/>
        <v>0</v>
      </c>
      <c r="Q81" s="24"/>
      <c r="R81" s="11"/>
      <c r="S81" s="25"/>
      <c r="T81" s="11"/>
    </row>
    <row r="82" spans="1:23" hidden="1" x14ac:dyDescent="0.2">
      <c r="A82" s="31"/>
      <c r="B82" s="219"/>
      <c r="C82" s="220"/>
      <c r="D82" s="220"/>
      <c r="E82" s="220"/>
      <c r="F82" s="220"/>
      <c r="G82" s="220"/>
      <c r="H82" s="220"/>
      <c r="I82" s="221"/>
      <c r="J82" s="11">
        <v>0</v>
      </c>
      <c r="K82" s="11">
        <v>0</v>
      </c>
      <c r="L82" s="11">
        <v>0</v>
      </c>
      <c r="M82" s="11">
        <v>0</v>
      </c>
      <c r="N82" s="19">
        <f>K82+L82+M82</f>
        <v>0</v>
      </c>
      <c r="O82" s="20">
        <f>P82-N82</f>
        <v>0</v>
      </c>
      <c r="P82" s="20">
        <f>ROUND(PRODUCT(J82,25)/14,0)</f>
        <v>0</v>
      </c>
      <c r="Q82" s="24"/>
      <c r="R82" s="11"/>
      <c r="S82" s="25"/>
      <c r="T82" s="11"/>
    </row>
    <row r="83" spans="1:23" hidden="1" x14ac:dyDescent="0.2">
      <c r="A83" s="31"/>
      <c r="B83" s="219"/>
      <c r="C83" s="220"/>
      <c r="D83" s="220"/>
      <c r="E83" s="220"/>
      <c r="F83" s="220"/>
      <c r="G83" s="220"/>
      <c r="H83" s="220"/>
      <c r="I83" s="221"/>
      <c r="J83" s="11">
        <v>0</v>
      </c>
      <c r="K83" s="11">
        <v>0</v>
      </c>
      <c r="L83" s="11">
        <v>0</v>
      </c>
      <c r="M83" s="11">
        <v>0</v>
      </c>
      <c r="N83" s="19">
        <f>K83+L83+M83</f>
        <v>0</v>
      </c>
      <c r="O83" s="20">
        <f>P83-N83</f>
        <v>0</v>
      </c>
      <c r="P83" s="20">
        <f>ROUND(PRODUCT(J83,25)/14,0)</f>
        <v>0</v>
      </c>
      <c r="Q83" s="24"/>
      <c r="R83" s="11"/>
      <c r="S83" s="25"/>
      <c r="T83" s="11"/>
    </row>
    <row r="84" spans="1:23" hidden="1" x14ac:dyDescent="0.2">
      <c r="A84" s="31"/>
      <c r="B84" s="219"/>
      <c r="C84" s="220"/>
      <c r="D84" s="220"/>
      <c r="E84" s="220"/>
      <c r="F84" s="220"/>
      <c r="G84" s="220"/>
      <c r="H84" s="220"/>
      <c r="I84" s="221"/>
      <c r="J84" s="11">
        <v>0</v>
      </c>
      <c r="K84" s="11">
        <v>0</v>
      </c>
      <c r="L84" s="11">
        <v>0</v>
      </c>
      <c r="M84" s="11">
        <v>0</v>
      </c>
      <c r="N84" s="19">
        <f>K84+L84+M84</f>
        <v>0</v>
      </c>
      <c r="O84" s="20">
        <f>P84-N84</f>
        <v>0</v>
      </c>
      <c r="P84" s="20">
        <f>ROUND(PRODUCT(J84,25)/14,0)</f>
        <v>0</v>
      </c>
      <c r="Q84" s="24"/>
      <c r="R84" s="11"/>
      <c r="S84" s="25"/>
      <c r="T84" s="11"/>
    </row>
    <row r="85" spans="1:23" x14ac:dyDescent="0.2">
      <c r="A85" s="22" t="s">
        <v>25</v>
      </c>
      <c r="B85" s="103"/>
      <c r="C85" s="218"/>
      <c r="D85" s="218"/>
      <c r="E85" s="218"/>
      <c r="F85" s="218"/>
      <c r="G85" s="218"/>
      <c r="H85" s="218"/>
      <c r="I85" s="104"/>
      <c r="J85" s="22">
        <f t="shared" ref="J85:P85" si="19">SUM(J74:J84)</f>
        <v>30</v>
      </c>
      <c r="K85" s="22">
        <f t="shared" si="19"/>
        <v>7</v>
      </c>
      <c r="L85" s="22">
        <f t="shared" si="19"/>
        <v>6</v>
      </c>
      <c r="M85" s="22">
        <f t="shared" si="19"/>
        <v>1</v>
      </c>
      <c r="N85" s="22">
        <f t="shared" si="19"/>
        <v>14</v>
      </c>
      <c r="O85" s="22">
        <f t="shared" si="19"/>
        <v>41</v>
      </c>
      <c r="P85" s="22">
        <f t="shared" si="19"/>
        <v>55</v>
      </c>
      <c r="Q85" s="22">
        <f>COUNTIF(Q74:Q84,"E")</f>
        <v>4</v>
      </c>
      <c r="R85" s="22">
        <f>COUNTIF(R74:R84,"C")</f>
        <v>1</v>
      </c>
      <c r="S85" s="22">
        <f>COUNTIF(S74:S84,"VP")</f>
        <v>0</v>
      </c>
      <c r="T85" s="58">
        <f>COUNTA(T74:T84)</f>
        <v>5</v>
      </c>
      <c r="U85" s="83" t="str">
        <f>IF(Q85&gt;=SUM(R85:S85),"Corect","E trebuie să fie cel puțin egal cu C+VP")</f>
        <v>Corect</v>
      </c>
      <c r="V85" s="84"/>
      <c r="W85" s="84"/>
    </row>
    <row r="86" spans="1:23" ht="21.75" customHeight="1" x14ac:dyDescent="0.2"/>
    <row r="87" spans="1:23" ht="18.75" customHeight="1" x14ac:dyDescent="0.2">
      <c r="A87" s="82" t="s">
        <v>45</v>
      </c>
      <c r="B87" s="82"/>
      <c r="C87" s="82"/>
      <c r="D87" s="82"/>
      <c r="E87" s="82"/>
      <c r="F87" s="82"/>
      <c r="G87" s="82"/>
      <c r="H87" s="82"/>
      <c r="I87" s="82"/>
      <c r="J87" s="82"/>
      <c r="K87" s="82"/>
      <c r="L87" s="82"/>
      <c r="M87" s="82"/>
      <c r="N87" s="82"/>
      <c r="O87" s="82"/>
      <c r="P87" s="82"/>
      <c r="Q87" s="82"/>
      <c r="R87" s="82"/>
      <c r="S87" s="82"/>
      <c r="T87" s="82"/>
    </row>
    <row r="88" spans="1:23" ht="24.75" customHeight="1" x14ac:dyDescent="0.2">
      <c r="A88" s="160" t="s">
        <v>27</v>
      </c>
      <c r="B88" s="162" t="s">
        <v>26</v>
      </c>
      <c r="C88" s="163"/>
      <c r="D88" s="163"/>
      <c r="E88" s="163"/>
      <c r="F88" s="163"/>
      <c r="G88" s="163"/>
      <c r="H88" s="163"/>
      <c r="I88" s="164"/>
      <c r="J88" s="168" t="s">
        <v>40</v>
      </c>
      <c r="K88" s="222" t="s">
        <v>24</v>
      </c>
      <c r="L88" s="223"/>
      <c r="M88" s="224"/>
      <c r="N88" s="222" t="s">
        <v>41</v>
      </c>
      <c r="O88" s="239"/>
      <c r="P88" s="240"/>
      <c r="Q88" s="222" t="s">
        <v>23</v>
      </c>
      <c r="R88" s="223"/>
      <c r="S88" s="224"/>
      <c r="T88" s="251" t="s">
        <v>22</v>
      </c>
    </row>
    <row r="89" spans="1:23" x14ac:dyDescent="0.2">
      <c r="A89" s="161"/>
      <c r="B89" s="165"/>
      <c r="C89" s="166"/>
      <c r="D89" s="166"/>
      <c r="E89" s="166"/>
      <c r="F89" s="166"/>
      <c r="G89" s="166"/>
      <c r="H89" s="166"/>
      <c r="I89" s="167"/>
      <c r="J89" s="169"/>
      <c r="K89" s="5" t="s">
        <v>28</v>
      </c>
      <c r="L89" s="5" t="s">
        <v>29</v>
      </c>
      <c r="M89" s="5" t="s">
        <v>30</v>
      </c>
      <c r="N89" s="5" t="s">
        <v>34</v>
      </c>
      <c r="O89" s="5" t="s">
        <v>7</v>
      </c>
      <c r="P89" s="5" t="s">
        <v>31</v>
      </c>
      <c r="Q89" s="5" t="s">
        <v>32</v>
      </c>
      <c r="R89" s="5" t="s">
        <v>28</v>
      </c>
      <c r="S89" s="5" t="s">
        <v>33</v>
      </c>
      <c r="T89" s="169"/>
    </row>
    <row r="90" spans="1:23" ht="26.25" customHeight="1" x14ac:dyDescent="0.2">
      <c r="A90" s="54" t="s">
        <v>168</v>
      </c>
      <c r="B90" s="209" t="s">
        <v>169</v>
      </c>
      <c r="C90" s="210"/>
      <c r="D90" s="210"/>
      <c r="E90" s="210"/>
      <c r="F90" s="210"/>
      <c r="G90" s="210"/>
      <c r="H90" s="210"/>
      <c r="I90" s="211"/>
      <c r="J90" s="11">
        <v>6</v>
      </c>
      <c r="K90" s="11">
        <v>2</v>
      </c>
      <c r="L90" s="11">
        <v>1</v>
      </c>
      <c r="M90" s="11">
        <v>0</v>
      </c>
      <c r="N90" s="19">
        <f>K90+L90+M90</f>
        <v>3</v>
      </c>
      <c r="O90" s="20">
        <f>P90-N90</f>
        <v>8</v>
      </c>
      <c r="P90" s="20">
        <f>ROUND(PRODUCT(J90,25)/14,0)</f>
        <v>11</v>
      </c>
      <c r="Q90" s="24" t="s">
        <v>32</v>
      </c>
      <c r="R90" s="11"/>
      <c r="S90" s="25"/>
      <c r="T90" s="11" t="s">
        <v>100</v>
      </c>
      <c r="U90" s="1">
        <f>218*14</f>
        <v>3052</v>
      </c>
    </row>
    <row r="91" spans="1:23" ht="16.5" customHeight="1" x14ac:dyDescent="0.2">
      <c r="A91" s="54" t="s">
        <v>170</v>
      </c>
      <c r="B91" s="219" t="s">
        <v>171</v>
      </c>
      <c r="C91" s="220"/>
      <c r="D91" s="220"/>
      <c r="E91" s="220"/>
      <c r="F91" s="220"/>
      <c r="G91" s="220"/>
      <c r="H91" s="220"/>
      <c r="I91" s="221"/>
      <c r="J91" s="11">
        <v>6</v>
      </c>
      <c r="K91" s="11">
        <v>1</v>
      </c>
      <c r="L91" s="11">
        <v>2</v>
      </c>
      <c r="M91" s="11">
        <v>0</v>
      </c>
      <c r="N91" s="19">
        <f t="shared" ref="N91:N97" si="20">K91+L91+M91</f>
        <v>3</v>
      </c>
      <c r="O91" s="20">
        <f t="shared" ref="O91:O97" si="21">P91-N91</f>
        <v>8</v>
      </c>
      <c r="P91" s="20">
        <f t="shared" ref="P91:P100" si="22">ROUND(PRODUCT(J91,25)/14,0)</f>
        <v>11</v>
      </c>
      <c r="Q91" s="24" t="s">
        <v>32</v>
      </c>
      <c r="R91" s="11"/>
      <c r="S91" s="25"/>
      <c r="T91" s="11" t="s">
        <v>99</v>
      </c>
    </row>
    <row r="92" spans="1:23" ht="26.25" customHeight="1" x14ac:dyDescent="0.2">
      <c r="A92" s="54" t="s">
        <v>172</v>
      </c>
      <c r="B92" s="209" t="s">
        <v>173</v>
      </c>
      <c r="C92" s="210"/>
      <c r="D92" s="210"/>
      <c r="E92" s="210"/>
      <c r="F92" s="210"/>
      <c r="G92" s="210"/>
      <c r="H92" s="210"/>
      <c r="I92" s="211"/>
      <c r="J92" s="11">
        <v>6</v>
      </c>
      <c r="K92" s="11">
        <v>2</v>
      </c>
      <c r="L92" s="11">
        <v>1</v>
      </c>
      <c r="M92" s="11">
        <v>0</v>
      </c>
      <c r="N92" s="19">
        <f t="shared" si="20"/>
        <v>3</v>
      </c>
      <c r="O92" s="20">
        <f t="shared" si="21"/>
        <v>8</v>
      </c>
      <c r="P92" s="20">
        <f t="shared" si="22"/>
        <v>11</v>
      </c>
      <c r="Q92" s="24" t="s">
        <v>32</v>
      </c>
      <c r="R92" s="11"/>
      <c r="S92" s="25"/>
      <c r="T92" s="11" t="s">
        <v>100</v>
      </c>
    </row>
    <row r="93" spans="1:23" ht="26.25" customHeight="1" x14ac:dyDescent="0.2">
      <c r="A93" s="54" t="s">
        <v>174</v>
      </c>
      <c r="B93" s="209" t="s">
        <v>175</v>
      </c>
      <c r="C93" s="210"/>
      <c r="D93" s="210"/>
      <c r="E93" s="210"/>
      <c r="F93" s="210"/>
      <c r="G93" s="210"/>
      <c r="H93" s="210"/>
      <c r="I93" s="211"/>
      <c r="J93" s="11">
        <v>6</v>
      </c>
      <c r="K93" s="11">
        <v>0</v>
      </c>
      <c r="L93" s="11">
        <v>0</v>
      </c>
      <c r="M93" s="11">
        <v>2</v>
      </c>
      <c r="N93" s="19">
        <f t="shared" si="20"/>
        <v>2</v>
      </c>
      <c r="O93" s="20">
        <f t="shared" si="21"/>
        <v>9</v>
      </c>
      <c r="P93" s="20">
        <f t="shared" si="22"/>
        <v>11</v>
      </c>
      <c r="Q93" s="24"/>
      <c r="R93" s="11"/>
      <c r="S93" s="25" t="s">
        <v>33</v>
      </c>
      <c r="T93" s="11" t="s">
        <v>99</v>
      </c>
    </row>
    <row r="94" spans="1:23" ht="29.25" customHeight="1" x14ac:dyDescent="0.2">
      <c r="A94" s="54" t="s">
        <v>176</v>
      </c>
      <c r="B94" s="209" t="s">
        <v>177</v>
      </c>
      <c r="C94" s="210"/>
      <c r="D94" s="210"/>
      <c r="E94" s="210"/>
      <c r="F94" s="210"/>
      <c r="G94" s="210"/>
      <c r="H94" s="210"/>
      <c r="I94" s="211"/>
      <c r="J94" s="11">
        <v>6</v>
      </c>
      <c r="K94" s="11">
        <v>0</v>
      </c>
      <c r="L94" s="11">
        <v>1</v>
      </c>
      <c r="M94" s="11">
        <v>3</v>
      </c>
      <c r="N94" s="19">
        <f t="shared" si="20"/>
        <v>4</v>
      </c>
      <c r="O94" s="20">
        <f t="shared" si="21"/>
        <v>7</v>
      </c>
      <c r="P94" s="20">
        <f t="shared" si="22"/>
        <v>11</v>
      </c>
      <c r="Q94" s="24"/>
      <c r="R94" s="11"/>
      <c r="S94" s="25" t="s">
        <v>33</v>
      </c>
      <c r="T94" s="11" t="s">
        <v>99</v>
      </c>
    </row>
    <row r="95" spans="1:23" hidden="1" x14ac:dyDescent="0.2">
      <c r="A95" s="31"/>
      <c r="B95" s="219"/>
      <c r="C95" s="220"/>
      <c r="D95" s="220"/>
      <c r="E95" s="220"/>
      <c r="F95" s="220"/>
      <c r="G95" s="220"/>
      <c r="H95" s="220"/>
      <c r="I95" s="221"/>
      <c r="J95" s="11">
        <v>0</v>
      </c>
      <c r="K95" s="11">
        <v>0</v>
      </c>
      <c r="L95" s="11">
        <v>0</v>
      </c>
      <c r="M95" s="11">
        <v>0</v>
      </c>
      <c r="N95" s="19">
        <f t="shared" si="20"/>
        <v>0</v>
      </c>
      <c r="O95" s="20">
        <f t="shared" si="21"/>
        <v>0</v>
      </c>
      <c r="P95" s="20">
        <f t="shared" si="22"/>
        <v>0</v>
      </c>
      <c r="Q95" s="24"/>
      <c r="R95" s="11"/>
      <c r="S95" s="25"/>
      <c r="T95" s="11"/>
    </row>
    <row r="96" spans="1:23" hidden="1" x14ac:dyDescent="0.2">
      <c r="A96" s="31"/>
      <c r="B96" s="219"/>
      <c r="C96" s="220"/>
      <c r="D96" s="220"/>
      <c r="E96" s="220"/>
      <c r="F96" s="220"/>
      <c r="G96" s="220"/>
      <c r="H96" s="220"/>
      <c r="I96" s="221"/>
      <c r="J96" s="11">
        <v>0</v>
      </c>
      <c r="K96" s="11">
        <v>0</v>
      </c>
      <c r="L96" s="11">
        <v>0</v>
      </c>
      <c r="M96" s="11">
        <v>0</v>
      </c>
      <c r="N96" s="19">
        <f t="shared" si="20"/>
        <v>0</v>
      </c>
      <c r="O96" s="20">
        <f t="shared" si="21"/>
        <v>0</v>
      </c>
      <c r="P96" s="20">
        <f t="shared" si="22"/>
        <v>0</v>
      </c>
      <c r="Q96" s="24"/>
      <c r="R96" s="11"/>
      <c r="S96" s="25"/>
      <c r="T96" s="11"/>
    </row>
    <row r="97" spans="1:25" hidden="1" x14ac:dyDescent="0.2">
      <c r="A97" s="31"/>
      <c r="B97" s="219"/>
      <c r="C97" s="220"/>
      <c r="D97" s="220"/>
      <c r="E97" s="220"/>
      <c r="F97" s="220"/>
      <c r="G97" s="220"/>
      <c r="H97" s="220"/>
      <c r="I97" s="221"/>
      <c r="J97" s="11">
        <v>0</v>
      </c>
      <c r="K97" s="11">
        <v>0</v>
      </c>
      <c r="L97" s="11">
        <v>0</v>
      </c>
      <c r="M97" s="11">
        <v>0</v>
      </c>
      <c r="N97" s="19">
        <f t="shared" si="20"/>
        <v>0</v>
      </c>
      <c r="O97" s="20">
        <f t="shared" si="21"/>
        <v>0</v>
      </c>
      <c r="P97" s="20">
        <f t="shared" si="22"/>
        <v>0</v>
      </c>
      <c r="Q97" s="24"/>
      <c r="R97" s="11"/>
      <c r="S97" s="25"/>
      <c r="T97" s="11"/>
    </row>
    <row r="98" spans="1:25" hidden="1" x14ac:dyDescent="0.2">
      <c r="A98" s="31"/>
      <c r="B98" s="219"/>
      <c r="C98" s="220"/>
      <c r="D98" s="220"/>
      <c r="E98" s="220"/>
      <c r="F98" s="220"/>
      <c r="G98" s="220"/>
      <c r="H98" s="220"/>
      <c r="I98" s="221"/>
      <c r="J98" s="11">
        <v>0</v>
      </c>
      <c r="K98" s="11">
        <v>0</v>
      </c>
      <c r="L98" s="11">
        <v>0</v>
      </c>
      <c r="M98" s="11">
        <v>0</v>
      </c>
      <c r="N98" s="19">
        <f>K98+L98+M98</f>
        <v>0</v>
      </c>
      <c r="O98" s="20">
        <f>P98-N98</f>
        <v>0</v>
      </c>
      <c r="P98" s="20">
        <f t="shared" si="22"/>
        <v>0</v>
      </c>
      <c r="Q98" s="24"/>
      <c r="R98" s="11"/>
      <c r="S98" s="25"/>
      <c r="T98" s="11"/>
    </row>
    <row r="99" spans="1:25" hidden="1" x14ac:dyDescent="0.2">
      <c r="A99" s="31"/>
      <c r="B99" s="219"/>
      <c r="C99" s="220"/>
      <c r="D99" s="220"/>
      <c r="E99" s="220"/>
      <c r="F99" s="220"/>
      <c r="G99" s="220"/>
      <c r="H99" s="220"/>
      <c r="I99" s="221"/>
      <c r="J99" s="11">
        <v>0</v>
      </c>
      <c r="K99" s="11">
        <v>0</v>
      </c>
      <c r="L99" s="11">
        <v>0</v>
      </c>
      <c r="M99" s="11">
        <v>0</v>
      </c>
      <c r="N99" s="19">
        <f>K99+L99+M99</f>
        <v>0</v>
      </c>
      <c r="O99" s="20">
        <f>P99-N99</f>
        <v>0</v>
      </c>
      <c r="P99" s="20">
        <f t="shared" si="22"/>
        <v>0</v>
      </c>
      <c r="Q99" s="24"/>
      <c r="R99" s="11"/>
      <c r="S99" s="25"/>
      <c r="T99" s="11"/>
    </row>
    <row r="100" spans="1:25" hidden="1" x14ac:dyDescent="0.2">
      <c r="A100" s="31"/>
      <c r="B100" s="255"/>
      <c r="C100" s="256"/>
      <c r="D100" s="256"/>
      <c r="E100" s="256"/>
      <c r="F100" s="256"/>
      <c r="G100" s="256"/>
      <c r="H100" s="256"/>
      <c r="I100" s="257"/>
      <c r="J100" s="11">
        <v>0</v>
      </c>
      <c r="K100" s="11">
        <v>0</v>
      </c>
      <c r="L100" s="11">
        <v>0</v>
      </c>
      <c r="M100" s="11">
        <v>0</v>
      </c>
      <c r="N100" s="19">
        <f>K100+L100+M100</f>
        <v>0</v>
      </c>
      <c r="O100" s="20">
        <f>P100-N100</f>
        <v>0</v>
      </c>
      <c r="P100" s="20">
        <f t="shared" si="22"/>
        <v>0</v>
      </c>
      <c r="Q100" s="24"/>
      <c r="R100" s="11"/>
      <c r="S100" s="25"/>
      <c r="T100" s="11"/>
    </row>
    <row r="101" spans="1:25" x14ac:dyDescent="0.2">
      <c r="A101" s="22" t="s">
        <v>25</v>
      </c>
      <c r="B101" s="103"/>
      <c r="C101" s="218"/>
      <c r="D101" s="218"/>
      <c r="E101" s="218"/>
      <c r="F101" s="218"/>
      <c r="G101" s="218"/>
      <c r="H101" s="218"/>
      <c r="I101" s="104"/>
      <c r="J101" s="22">
        <f t="shared" ref="J101:P101" si="23">SUM(J90:J100)</f>
        <v>30</v>
      </c>
      <c r="K101" s="22">
        <f t="shared" si="23"/>
        <v>5</v>
      </c>
      <c r="L101" s="22">
        <f t="shared" si="23"/>
        <v>5</v>
      </c>
      <c r="M101" s="22">
        <f t="shared" si="23"/>
        <v>5</v>
      </c>
      <c r="N101" s="22">
        <f t="shared" si="23"/>
        <v>15</v>
      </c>
      <c r="O101" s="22">
        <f t="shared" si="23"/>
        <v>40</v>
      </c>
      <c r="P101" s="22">
        <f t="shared" si="23"/>
        <v>55</v>
      </c>
      <c r="Q101" s="22">
        <f>COUNTIF(Q90:Q100,"E")</f>
        <v>3</v>
      </c>
      <c r="R101" s="22">
        <f>COUNTIF(R90:R100,"C")</f>
        <v>0</v>
      </c>
      <c r="S101" s="22">
        <f>COUNTIF(S90:S100,"VP")</f>
        <v>2</v>
      </c>
      <c r="T101" s="58">
        <f>COUNTA(T90:T100)</f>
        <v>5</v>
      </c>
      <c r="U101" s="83" t="str">
        <f>IF(Q101&gt;=SUM(R101:S101),"Corect","E trebuie să fie cel puțin egal cu C+VP")</f>
        <v>Corect</v>
      </c>
      <c r="V101" s="84"/>
      <c r="W101" s="84"/>
    </row>
    <row r="102" spans="1:25" ht="9" customHeight="1" x14ac:dyDescent="0.2"/>
    <row r="103" spans="1:25" hidden="1" x14ac:dyDescent="0.2">
      <c r="B103" s="2"/>
      <c r="C103" s="2"/>
      <c r="D103" s="2"/>
      <c r="E103" s="2"/>
      <c r="F103" s="2"/>
      <c r="G103" s="2"/>
      <c r="M103" s="8"/>
      <c r="N103" s="8"/>
      <c r="O103" s="8"/>
      <c r="P103" s="8"/>
      <c r="Q103" s="8"/>
      <c r="R103" s="8"/>
      <c r="S103" s="8"/>
    </row>
    <row r="104" spans="1:25" hidden="1" x14ac:dyDescent="0.2"/>
    <row r="105" spans="1:25" hidden="1" x14ac:dyDescent="0.2"/>
    <row r="106" spans="1:25" ht="19.5" customHeight="1" x14ac:dyDescent="0.2">
      <c r="A106" s="159" t="s">
        <v>46</v>
      </c>
      <c r="B106" s="159"/>
      <c r="C106" s="159"/>
      <c r="D106" s="159"/>
      <c r="E106" s="159"/>
      <c r="F106" s="159"/>
      <c r="G106" s="159"/>
      <c r="H106" s="159"/>
      <c r="I106" s="159"/>
      <c r="J106" s="159"/>
      <c r="K106" s="159"/>
      <c r="L106" s="159"/>
      <c r="M106" s="159"/>
      <c r="N106" s="159"/>
      <c r="O106" s="159"/>
      <c r="P106" s="159"/>
      <c r="Q106" s="159"/>
      <c r="R106" s="159"/>
      <c r="S106" s="159"/>
      <c r="T106" s="159"/>
    </row>
    <row r="107" spans="1:25" ht="27.75" customHeight="1" x14ac:dyDescent="0.2">
      <c r="A107" s="160" t="s">
        <v>27</v>
      </c>
      <c r="B107" s="162" t="s">
        <v>26</v>
      </c>
      <c r="C107" s="163"/>
      <c r="D107" s="163"/>
      <c r="E107" s="163"/>
      <c r="F107" s="163"/>
      <c r="G107" s="163"/>
      <c r="H107" s="163"/>
      <c r="I107" s="164"/>
      <c r="J107" s="168" t="s">
        <v>40</v>
      </c>
      <c r="K107" s="170" t="s">
        <v>24</v>
      </c>
      <c r="L107" s="170"/>
      <c r="M107" s="170"/>
      <c r="N107" s="170" t="s">
        <v>41</v>
      </c>
      <c r="O107" s="171"/>
      <c r="P107" s="171"/>
      <c r="Q107" s="170" t="s">
        <v>23</v>
      </c>
      <c r="R107" s="170"/>
      <c r="S107" s="170"/>
      <c r="T107" s="170" t="s">
        <v>22</v>
      </c>
    </row>
    <row r="108" spans="1:25" ht="12.75" customHeight="1" x14ac:dyDescent="0.2">
      <c r="A108" s="161"/>
      <c r="B108" s="165"/>
      <c r="C108" s="166"/>
      <c r="D108" s="166"/>
      <c r="E108" s="166"/>
      <c r="F108" s="166"/>
      <c r="G108" s="166"/>
      <c r="H108" s="166"/>
      <c r="I108" s="167"/>
      <c r="J108" s="169"/>
      <c r="K108" s="5" t="s">
        <v>28</v>
      </c>
      <c r="L108" s="5" t="s">
        <v>29</v>
      </c>
      <c r="M108" s="5" t="s">
        <v>30</v>
      </c>
      <c r="N108" s="5" t="s">
        <v>34</v>
      </c>
      <c r="O108" s="5" t="s">
        <v>7</v>
      </c>
      <c r="P108" s="5" t="s">
        <v>31</v>
      </c>
      <c r="Q108" s="5" t="s">
        <v>32</v>
      </c>
      <c r="R108" s="5" t="s">
        <v>28</v>
      </c>
      <c r="S108" s="5" t="s">
        <v>33</v>
      </c>
      <c r="T108" s="170"/>
    </row>
    <row r="109" spans="1:25" ht="23.25" customHeight="1" x14ac:dyDescent="0.2">
      <c r="A109" s="212" t="s">
        <v>178</v>
      </c>
      <c r="B109" s="213"/>
      <c r="C109" s="213"/>
      <c r="D109" s="213"/>
      <c r="E109" s="213"/>
      <c r="F109" s="213"/>
      <c r="G109" s="213"/>
      <c r="H109" s="213"/>
      <c r="I109" s="213"/>
      <c r="J109" s="213"/>
      <c r="K109" s="213"/>
      <c r="L109" s="213"/>
      <c r="M109" s="213"/>
      <c r="N109" s="213"/>
      <c r="O109" s="213"/>
      <c r="P109" s="213"/>
      <c r="Q109" s="213"/>
      <c r="R109" s="213"/>
      <c r="S109" s="213"/>
      <c r="T109" s="214"/>
    </row>
    <row r="110" spans="1:25" ht="42" customHeight="1" x14ac:dyDescent="0.2">
      <c r="A110" s="69" t="s">
        <v>181</v>
      </c>
      <c r="B110" s="71" t="s">
        <v>182</v>
      </c>
      <c r="C110" s="72"/>
      <c r="D110" s="72"/>
      <c r="E110" s="72"/>
      <c r="F110" s="72"/>
      <c r="G110" s="72"/>
      <c r="H110" s="72"/>
      <c r="I110" s="73"/>
      <c r="J110" s="26">
        <v>7</v>
      </c>
      <c r="K110" s="26">
        <v>1</v>
      </c>
      <c r="L110" s="26">
        <v>2</v>
      </c>
      <c r="M110" s="26">
        <v>0</v>
      </c>
      <c r="N110" s="20">
        <f>K110+L110+M110</f>
        <v>3</v>
      </c>
      <c r="O110" s="20">
        <f>P110-N110</f>
        <v>10</v>
      </c>
      <c r="P110" s="20">
        <f>ROUND(PRODUCT(J110,25)/14,0)</f>
        <v>13</v>
      </c>
      <c r="Q110" s="26"/>
      <c r="R110" s="26" t="s">
        <v>28</v>
      </c>
      <c r="S110" s="27"/>
      <c r="T110" s="11" t="s">
        <v>99</v>
      </c>
      <c r="U110" s="91" t="s">
        <v>94</v>
      </c>
      <c r="V110" s="92"/>
      <c r="W110" s="92"/>
      <c r="X110" s="92"/>
      <c r="Y110" s="92"/>
    </row>
    <row r="111" spans="1:25" s="67" customFormat="1" ht="30" customHeight="1" x14ac:dyDescent="0.2">
      <c r="A111" s="69" t="s">
        <v>183</v>
      </c>
      <c r="B111" s="71" t="s">
        <v>184</v>
      </c>
      <c r="C111" s="72"/>
      <c r="D111" s="72"/>
      <c r="E111" s="72"/>
      <c r="F111" s="72"/>
      <c r="G111" s="72"/>
      <c r="H111" s="72"/>
      <c r="I111" s="73"/>
      <c r="J111" s="26">
        <v>7</v>
      </c>
      <c r="K111" s="26">
        <v>1</v>
      </c>
      <c r="L111" s="26">
        <v>2</v>
      </c>
      <c r="M111" s="26">
        <v>0</v>
      </c>
      <c r="N111" s="20">
        <f t="shared" ref="N111:N112" si="24">K111+L111+M111</f>
        <v>3</v>
      </c>
      <c r="O111" s="20">
        <f t="shared" ref="O111:O112" si="25">P111-N111</f>
        <v>10</v>
      </c>
      <c r="P111" s="20">
        <f t="shared" ref="P111:P112" si="26">ROUND(PRODUCT(J111,25)/14,0)</f>
        <v>13</v>
      </c>
      <c r="Q111" s="26"/>
      <c r="R111" s="26" t="s">
        <v>28</v>
      </c>
      <c r="S111" s="27"/>
      <c r="T111" s="11" t="s">
        <v>99</v>
      </c>
      <c r="U111" s="91"/>
      <c r="V111" s="92"/>
      <c r="W111" s="92"/>
      <c r="X111" s="92"/>
      <c r="Y111" s="92"/>
    </row>
    <row r="112" spans="1:25" s="67" customFormat="1" ht="42" customHeight="1" x14ac:dyDescent="0.2">
      <c r="A112" s="69" t="s">
        <v>185</v>
      </c>
      <c r="B112" s="76" t="s">
        <v>186</v>
      </c>
      <c r="C112" s="74"/>
      <c r="D112" s="74"/>
      <c r="E112" s="74"/>
      <c r="F112" s="74"/>
      <c r="G112" s="74"/>
      <c r="H112" s="74"/>
      <c r="I112" s="75"/>
      <c r="J112" s="26">
        <v>7</v>
      </c>
      <c r="K112" s="26">
        <v>1</v>
      </c>
      <c r="L112" s="26">
        <v>2</v>
      </c>
      <c r="M112" s="26">
        <v>0</v>
      </c>
      <c r="N112" s="20">
        <f t="shared" si="24"/>
        <v>3</v>
      </c>
      <c r="O112" s="20">
        <f t="shared" si="25"/>
        <v>10</v>
      </c>
      <c r="P112" s="20">
        <f t="shared" si="26"/>
        <v>13</v>
      </c>
      <c r="Q112" s="26"/>
      <c r="R112" s="26" t="s">
        <v>28</v>
      </c>
      <c r="S112" s="27"/>
      <c r="T112" s="11" t="s">
        <v>99</v>
      </c>
      <c r="U112" s="91"/>
      <c r="V112" s="92"/>
      <c r="W112" s="92"/>
      <c r="X112" s="92"/>
      <c r="Y112" s="92"/>
    </row>
    <row r="113" spans="1:25" s="67" customFormat="1" ht="42" customHeight="1" x14ac:dyDescent="0.2">
      <c r="A113" s="69" t="s">
        <v>187</v>
      </c>
      <c r="B113" s="71" t="s">
        <v>188</v>
      </c>
      <c r="C113" s="72"/>
      <c r="D113" s="72"/>
      <c r="E113" s="72"/>
      <c r="F113" s="72"/>
      <c r="G113" s="72"/>
      <c r="H113" s="72"/>
      <c r="I113" s="73"/>
      <c r="J113" s="26">
        <v>7</v>
      </c>
      <c r="K113" s="26">
        <v>1</v>
      </c>
      <c r="L113" s="26">
        <v>2</v>
      </c>
      <c r="M113" s="26">
        <v>0</v>
      </c>
      <c r="N113" s="20">
        <f t="shared" ref="N113:N121" si="27">K113+L113+M113</f>
        <v>3</v>
      </c>
      <c r="O113" s="20">
        <f t="shared" ref="O113:O116" si="28">P113-N113</f>
        <v>10</v>
      </c>
      <c r="P113" s="20">
        <f t="shared" ref="P113:P116" si="29">ROUND(PRODUCT(J113,25)/14,0)</f>
        <v>13</v>
      </c>
      <c r="Q113" s="26"/>
      <c r="R113" s="26" t="s">
        <v>28</v>
      </c>
      <c r="S113" s="27"/>
      <c r="T113" s="11" t="s">
        <v>99</v>
      </c>
      <c r="U113" s="91"/>
      <c r="V113" s="92"/>
      <c r="W113" s="92"/>
      <c r="X113" s="92"/>
      <c r="Y113" s="92"/>
    </row>
    <row r="114" spans="1:25" s="67" customFormat="1" ht="15" customHeight="1" x14ac:dyDescent="0.2">
      <c r="A114" s="69" t="s">
        <v>189</v>
      </c>
      <c r="B114" s="71" t="s">
        <v>190</v>
      </c>
      <c r="C114" s="74"/>
      <c r="D114" s="74"/>
      <c r="E114" s="74"/>
      <c r="F114" s="74"/>
      <c r="G114" s="74"/>
      <c r="H114" s="74"/>
      <c r="I114" s="75"/>
      <c r="J114" s="26">
        <v>7</v>
      </c>
      <c r="K114" s="26">
        <v>1</v>
      </c>
      <c r="L114" s="26">
        <v>2</v>
      </c>
      <c r="M114" s="26">
        <v>0</v>
      </c>
      <c r="N114" s="20">
        <f t="shared" si="27"/>
        <v>3</v>
      </c>
      <c r="O114" s="20">
        <f t="shared" si="28"/>
        <v>10</v>
      </c>
      <c r="P114" s="20">
        <f t="shared" si="29"/>
        <v>13</v>
      </c>
      <c r="Q114" s="26"/>
      <c r="R114" s="26" t="s">
        <v>28</v>
      </c>
      <c r="S114" s="27"/>
      <c r="T114" s="11" t="s">
        <v>99</v>
      </c>
      <c r="U114" s="91"/>
      <c r="V114" s="92"/>
      <c r="W114" s="92"/>
      <c r="X114" s="92"/>
      <c r="Y114" s="92"/>
    </row>
    <row r="115" spans="1:25" s="67" customFormat="1" ht="16.5" customHeight="1" x14ac:dyDescent="0.2">
      <c r="A115" s="69" t="s">
        <v>191</v>
      </c>
      <c r="B115" s="71" t="s">
        <v>192</v>
      </c>
      <c r="C115" s="72"/>
      <c r="D115" s="72"/>
      <c r="E115" s="72"/>
      <c r="F115" s="72"/>
      <c r="G115" s="72"/>
      <c r="H115" s="72"/>
      <c r="I115" s="73"/>
      <c r="J115" s="26">
        <v>7</v>
      </c>
      <c r="K115" s="26">
        <v>1</v>
      </c>
      <c r="L115" s="26">
        <v>2</v>
      </c>
      <c r="M115" s="26">
        <v>0</v>
      </c>
      <c r="N115" s="20">
        <f t="shared" si="27"/>
        <v>3</v>
      </c>
      <c r="O115" s="20">
        <f t="shared" si="28"/>
        <v>10</v>
      </c>
      <c r="P115" s="20">
        <f t="shared" si="29"/>
        <v>13</v>
      </c>
      <c r="Q115" s="26"/>
      <c r="R115" s="26" t="s">
        <v>28</v>
      </c>
      <c r="S115" s="27"/>
      <c r="T115" s="11" t="s">
        <v>99</v>
      </c>
      <c r="U115" s="91"/>
      <c r="V115" s="92"/>
      <c r="W115" s="92"/>
      <c r="X115" s="92"/>
      <c r="Y115" s="92"/>
    </row>
    <row r="116" spans="1:25" s="67" customFormat="1" ht="18.75" customHeight="1" x14ac:dyDescent="0.2">
      <c r="A116" s="69" t="s">
        <v>193</v>
      </c>
      <c r="B116" s="71" t="s">
        <v>194</v>
      </c>
      <c r="C116" s="72"/>
      <c r="D116" s="72"/>
      <c r="E116" s="72"/>
      <c r="F116" s="72"/>
      <c r="G116" s="72"/>
      <c r="H116" s="72"/>
      <c r="I116" s="73"/>
      <c r="J116" s="26">
        <v>7</v>
      </c>
      <c r="K116" s="26">
        <v>1</v>
      </c>
      <c r="L116" s="26">
        <v>2</v>
      </c>
      <c r="M116" s="26">
        <v>0</v>
      </c>
      <c r="N116" s="20">
        <f t="shared" si="27"/>
        <v>3</v>
      </c>
      <c r="O116" s="20">
        <f t="shared" si="28"/>
        <v>10</v>
      </c>
      <c r="P116" s="20">
        <f t="shared" si="29"/>
        <v>13</v>
      </c>
      <c r="Q116" s="26"/>
      <c r="R116" s="26" t="s">
        <v>28</v>
      </c>
      <c r="S116" s="27"/>
      <c r="T116" s="11" t="s">
        <v>99</v>
      </c>
      <c r="U116" s="91"/>
      <c r="V116" s="92"/>
      <c r="W116" s="92"/>
      <c r="X116" s="92"/>
      <c r="Y116" s="92"/>
    </row>
    <row r="117" spans="1:25" ht="24.75" customHeight="1" x14ac:dyDescent="0.2">
      <c r="A117" s="69" t="s">
        <v>195</v>
      </c>
      <c r="B117" s="71" t="s">
        <v>196</v>
      </c>
      <c r="C117" s="72"/>
      <c r="D117" s="72"/>
      <c r="E117" s="72"/>
      <c r="F117" s="72"/>
      <c r="G117" s="72"/>
      <c r="H117" s="72"/>
      <c r="I117" s="73"/>
      <c r="J117" s="26">
        <v>7</v>
      </c>
      <c r="K117" s="26">
        <v>1</v>
      </c>
      <c r="L117" s="26">
        <v>2</v>
      </c>
      <c r="M117" s="26">
        <v>0</v>
      </c>
      <c r="N117" s="20">
        <f t="shared" si="27"/>
        <v>3</v>
      </c>
      <c r="O117" s="20">
        <f t="shared" ref="O117:O147" si="30">P117-N117</f>
        <v>10</v>
      </c>
      <c r="P117" s="20">
        <f t="shared" ref="P117:P154" si="31">ROUND(PRODUCT(J117,25)/14,0)</f>
        <v>13</v>
      </c>
      <c r="Q117" s="26"/>
      <c r="R117" s="26" t="s">
        <v>28</v>
      </c>
      <c r="S117" s="27"/>
      <c r="T117" s="11" t="s">
        <v>99</v>
      </c>
      <c r="U117" s="91"/>
      <c r="V117" s="92"/>
      <c r="W117" s="92"/>
      <c r="X117" s="92"/>
      <c r="Y117" s="92"/>
    </row>
    <row r="118" spans="1:25" ht="21" customHeight="1" x14ac:dyDescent="0.2">
      <c r="A118" s="69" t="s">
        <v>197</v>
      </c>
      <c r="B118" s="71" t="s">
        <v>198</v>
      </c>
      <c r="C118" s="74"/>
      <c r="D118" s="74"/>
      <c r="E118" s="74"/>
      <c r="F118" s="74"/>
      <c r="G118" s="74"/>
      <c r="H118" s="74"/>
      <c r="I118" s="75"/>
      <c r="J118" s="26">
        <v>7</v>
      </c>
      <c r="K118" s="26">
        <v>1</v>
      </c>
      <c r="L118" s="26">
        <v>2</v>
      </c>
      <c r="M118" s="26">
        <v>0</v>
      </c>
      <c r="N118" s="20">
        <f t="shared" si="27"/>
        <v>3</v>
      </c>
      <c r="O118" s="20">
        <f t="shared" ref="O118:O120" si="32">P118-N118</f>
        <v>10</v>
      </c>
      <c r="P118" s="20">
        <f t="shared" ref="P118:P120" si="33">ROUND(PRODUCT(J118,25)/14,0)</f>
        <v>13</v>
      </c>
      <c r="Q118" s="26"/>
      <c r="R118" s="26" t="s">
        <v>28</v>
      </c>
      <c r="S118" s="27"/>
      <c r="T118" s="11" t="s">
        <v>99</v>
      </c>
      <c r="U118" s="91"/>
      <c r="V118" s="92"/>
      <c r="W118" s="92"/>
      <c r="X118" s="92"/>
      <c r="Y118" s="92"/>
    </row>
    <row r="119" spans="1:25" ht="23.25" customHeight="1" x14ac:dyDescent="0.2">
      <c r="A119" s="69" t="s">
        <v>199</v>
      </c>
      <c r="B119" s="71" t="s">
        <v>200</v>
      </c>
      <c r="C119" s="74"/>
      <c r="D119" s="74"/>
      <c r="E119" s="74"/>
      <c r="F119" s="74"/>
      <c r="G119" s="74"/>
      <c r="H119" s="74"/>
      <c r="I119" s="75"/>
      <c r="J119" s="26">
        <v>7</v>
      </c>
      <c r="K119" s="26">
        <v>1</v>
      </c>
      <c r="L119" s="26">
        <v>2</v>
      </c>
      <c r="M119" s="26">
        <v>0</v>
      </c>
      <c r="N119" s="20">
        <f t="shared" si="27"/>
        <v>3</v>
      </c>
      <c r="O119" s="20">
        <f t="shared" si="32"/>
        <v>10</v>
      </c>
      <c r="P119" s="20">
        <f t="shared" si="33"/>
        <v>13</v>
      </c>
      <c r="Q119" s="26"/>
      <c r="R119" s="26" t="s">
        <v>28</v>
      </c>
      <c r="S119" s="27"/>
      <c r="T119" s="11" t="s">
        <v>99</v>
      </c>
      <c r="U119" s="91"/>
      <c r="V119" s="92"/>
      <c r="W119" s="92"/>
      <c r="X119" s="92"/>
      <c r="Y119" s="92"/>
    </row>
    <row r="120" spans="1:25" ht="30.75" customHeight="1" x14ac:dyDescent="0.2">
      <c r="A120" s="69" t="s">
        <v>201</v>
      </c>
      <c r="B120" s="71" t="s">
        <v>202</v>
      </c>
      <c r="C120" s="74"/>
      <c r="D120" s="74"/>
      <c r="E120" s="74"/>
      <c r="F120" s="74"/>
      <c r="G120" s="74"/>
      <c r="H120" s="74"/>
      <c r="I120" s="75"/>
      <c r="J120" s="26">
        <v>7</v>
      </c>
      <c r="K120" s="26">
        <v>1</v>
      </c>
      <c r="L120" s="26">
        <v>2</v>
      </c>
      <c r="M120" s="26">
        <v>0</v>
      </c>
      <c r="N120" s="20">
        <f t="shared" si="27"/>
        <v>3</v>
      </c>
      <c r="O120" s="20">
        <f t="shared" si="32"/>
        <v>10</v>
      </c>
      <c r="P120" s="20">
        <f t="shared" si="33"/>
        <v>13</v>
      </c>
      <c r="Q120" s="26"/>
      <c r="R120" s="26" t="s">
        <v>28</v>
      </c>
      <c r="S120" s="27"/>
      <c r="T120" s="11" t="s">
        <v>99</v>
      </c>
      <c r="U120" s="91"/>
      <c r="V120" s="92"/>
      <c r="W120" s="92"/>
      <c r="X120" s="92"/>
      <c r="Y120" s="92"/>
    </row>
    <row r="121" spans="1:25" ht="35.25" customHeight="1" x14ac:dyDescent="0.2">
      <c r="A121" s="68"/>
      <c r="B121" s="209" t="s">
        <v>203</v>
      </c>
      <c r="C121" s="210"/>
      <c r="D121" s="210"/>
      <c r="E121" s="210"/>
      <c r="F121" s="210"/>
      <c r="G121" s="210"/>
      <c r="H121" s="210"/>
      <c r="I121" s="211"/>
      <c r="J121" s="26">
        <v>7</v>
      </c>
      <c r="K121" s="26">
        <v>1</v>
      </c>
      <c r="L121" s="26">
        <v>2</v>
      </c>
      <c r="M121" s="26">
        <v>0</v>
      </c>
      <c r="N121" s="20">
        <f t="shared" si="27"/>
        <v>3</v>
      </c>
      <c r="O121" s="20">
        <f>P121-N121</f>
        <v>10</v>
      </c>
      <c r="P121" s="20">
        <f>ROUND(PRODUCT(J121,25)/14,0)</f>
        <v>13</v>
      </c>
      <c r="Q121" s="26"/>
      <c r="R121" s="26" t="s">
        <v>28</v>
      </c>
      <c r="S121" s="27"/>
      <c r="T121" s="11" t="s">
        <v>99</v>
      </c>
      <c r="U121" s="55"/>
      <c r="V121" s="55"/>
      <c r="W121" s="55"/>
      <c r="X121" s="55"/>
      <c r="Y121" s="55"/>
    </row>
    <row r="122" spans="1:25" ht="27" customHeight="1" x14ac:dyDescent="0.2">
      <c r="A122" s="215" t="s">
        <v>179</v>
      </c>
      <c r="B122" s="216"/>
      <c r="C122" s="216"/>
      <c r="D122" s="216"/>
      <c r="E122" s="216"/>
      <c r="F122" s="216"/>
      <c r="G122" s="216"/>
      <c r="H122" s="216"/>
      <c r="I122" s="216"/>
      <c r="J122" s="216"/>
      <c r="K122" s="216"/>
      <c r="L122" s="216"/>
      <c r="M122" s="216"/>
      <c r="N122" s="216"/>
      <c r="O122" s="216"/>
      <c r="P122" s="216"/>
      <c r="Q122" s="216"/>
      <c r="R122" s="216"/>
      <c r="S122" s="216"/>
      <c r="T122" s="217"/>
      <c r="U122" s="93" t="s">
        <v>95</v>
      </c>
      <c r="V122" s="94"/>
      <c r="W122" s="94"/>
      <c r="X122" s="94"/>
      <c r="Y122" s="95"/>
    </row>
    <row r="123" spans="1:25" ht="48" customHeight="1" x14ac:dyDescent="0.2">
      <c r="A123" s="69" t="s">
        <v>204</v>
      </c>
      <c r="B123" s="71" t="s">
        <v>205</v>
      </c>
      <c r="C123" s="72"/>
      <c r="D123" s="72"/>
      <c r="E123" s="72"/>
      <c r="F123" s="72"/>
      <c r="G123" s="72"/>
      <c r="H123" s="72"/>
      <c r="I123" s="73"/>
      <c r="J123" s="26">
        <v>7</v>
      </c>
      <c r="K123" s="26">
        <v>1</v>
      </c>
      <c r="L123" s="26">
        <v>2</v>
      </c>
      <c r="M123" s="26">
        <v>0</v>
      </c>
      <c r="N123" s="20">
        <f t="shared" ref="N123:N147" si="34">K123+L123+M123</f>
        <v>3</v>
      </c>
      <c r="O123" s="20">
        <f t="shared" si="30"/>
        <v>10</v>
      </c>
      <c r="P123" s="20">
        <f t="shared" si="31"/>
        <v>13</v>
      </c>
      <c r="Q123" s="26"/>
      <c r="R123" s="26" t="s">
        <v>28</v>
      </c>
      <c r="S123" s="27"/>
      <c r="T123" s="11" t="s">
        <v>99</v>
      </c>
      <c r="U123" s="93"/>
      <c r="V123" s="94"/>
      <c r="W123" s="94"/>
      <c r="X123" s="94"/>
      <c r="Y123" s="95"/>
    </row>
    <row r="124" spans="1:25" s="67" customFormat="1" ht="24" customHeight="1" x14ac:dyDescent="0.2">
      <c r="A124" s="69" t="s">
        <v>206</v>
      </c>
      <c r="B124" s="71" t="s">
        <v>207</v>
      </c>
      <c r="C124" s="72"/>
      <c r="D124" s="72"/>
      <c r="E124" s="72"/>
      <c r="F124" s="72"/>
      <c r="G124" s="72"/>
      <c r="H124" s="72"/>
      <c r="I124" s="73"/>
      <c r="J124" s="26">
        <v>7</v>
      </c>
      <c r="K124" s="26">
        <v>1</v>
      </c>
      <c r="L124" s="26">
        <v>2</v>
      </c>
      <c r="M124" s="26">
        <v>0</v>
      </c>
      <c r="N124" s="20">
        <f t="shared" ref="N124:N129" si="35">K124+L124+M124</f>
        <v>3</v>
      </c>
      <c r="O124" s="20">
        <f t="shared" ref="O124:O129" si="36">P124-N124</f>
        <v>10</v>
      </c>
      <c r="P124" s="20">
        <f t="shared" ref="P124:P129" si="37">ROUND(PRODUCT(J124,25)/14,0)</f>
        <v>13</v>
      </c>
      <c r="Q124" s="26"/>
      <c r="R124" s="26" t="s">
        <v>28</v>
      </c>
      <c r="S124" s="27"/>
      <c r="T124" s="11" t="s">
        <v>99</v>
      </c>
      <c r="U124" s="93"/>
      <c r="V124" s="94"/>
      <c r="W124" s="94"/>
      <c r="X124" s="94"/>
      <c r="Y124" s="95"/>
    </row>
    <row r="125" spans="1:25" s="67" customFormat="1" ht="37.5" customHeight="1" x14ac:dyDescent="0.2">
      <c r="A125" s="69" t="s">
        <v>208</v>
      </c>
      <c r="B125" s="71" t="s">
        <v>209</v>
      </c>
      <c r="C125" s="72"/>
      <c r="D125" s="72"/>
      <c r="E125" s="72"/>
      <c r="F125" s="72"/>
      <c r="G125" s="72"/>
      <c r="H125" s="72"/>
      <c r="I125" s="73"/>
      <c r="J125" s="26">
        <v>7</v>
      </c>
      <c r="K125" s="26">
        <v>1</v>
      </c>
      <c r="L125" s="26">
        <v>2</v>
      </c>
      <c r="M125" s="26">
        <v>0</v>
      </c>
      <c r="N125" s="20">
        <f t="shared" si="35"/>
        <v>3</v>
      </c>
      <c r="O125" s="20">
        <f t="shared" si="36"/>
        <v>10</v>
      </c>
      <c r="P125" s="20">
        <f t="shared" si="37"/>
        <v>13</v>
      </c>
      <c r="Q125" s="26"/>
      <c r="R125" s="26" t="s">
        <v>28</v>
      </c>
      <c r="S125" s="27"/>
      <c r="T125" s="11" t="s">
        <v>99</v>
      </c>
      <c r="U125" s="93"/>
      <c r="V125" s="94"/>
      <c r="W125" s="94"/>
      <c r="X125" s="94"/>
      <c r="Y125" s="95"/>
    </row>
    <row r="126" spans="1:25" s="67" customFormat="1" ht="42.75" customHeight="1" x14ac:dyDescent="0.2">
      <c r="A126" s="69" t="s">
        <v>210</v>
      </c>
      <c r="B126" s="77" t="s">
        <v>211</v>
      </c>
      <c r="C126" s="78"/>
      <c r="D126" s="78"/>
      <c r="E126" s="78"/>
      <c r="F126" s="78"/>
      <c r="G126" s="78"/>
      <c r="H126" s="78"/>
      <c r="I126" s="79"/>
      <c r="J126" s="26">
        <v>7</v>
      </c>
      <c r="K126" s="26">
        <v>1</v>
      </c>
      <c r="L126" s="26">
        <v>2</v>
      </c>
      <c r="M126" s="26">
        <v>0</v>
      </c>
      <c r="N126" s="20">
        <f t="shared" si="35"/>
        <v>3</v>
      </c>
      <c r="O126" s="20">
        <f t="shared" si="36"/>
        <v>10</v>
      </c>
      <c r="P126" s="20">
        <f t="shared" si="37"/>
        <v>13</v>
      </c>
      <c r="Q126" s="26"/>
      <c r="R126" s="26" t="s">
        <v>28</v>
      </c>
      <c r="S126" s="27"/>
      <c r="T126" s="11" t="s">
        <v>99</v>
      </c>
      <c r="U126" s="93"/>
      <c r="V126" s="94"/>
      <c r="W126" s="94"/>
      <c r="X126" s="94"/>
      <c r="Y126" s="95"/>
    </row>
    <row r="127" spans="1:25" s="67" customFormat="1" ht="15.75" customHeight="1" x14ac:dyDescent="0.2">
      <c r="A127" s="69" t="s">
        <v>212</v>
      </c>
      <c r="B127" s="71" t="s">
        <v>213</v>
      </c>
      <c r="C127" s="72"/>
      <c r="D127" s="72"/>
      <c r="E127" s="72"/>
      <c r="F127" s="72"/>
      <c r="G127" s="72"/>
      <c r="H127" s="72"/>
      <c r="I127" s="73"/>
      <c r="J127" s="26">
        <v>7</v>
      </c>
      <c r="K127" s="26">
        <v>1</v>
      </c>
      <c r="L127" s="26">
        <v>2</v>
      </c>
      <c r="M127" s="26">
        <v>0</v>
      </c>
      <c r="N127" s="20">
        <f t="shared" si="35"/>
        <v>3</v>
      </c>
      <c r="O127" s="20">
        <f t="shared" si="36"/>
        <v>10</v>
      </c>
      <c r="P127" s="20">
        <f t="shared" si="37"/>
        <v>13</v>
      </c>
      <c r="Q127" s="26"/>
      <c r="R127" s="26" t="s">
        <v>28</v>
      </c>
      <c r="S127" s="27"/>
      <c r="T127" s="11" t="s">
        <v>99</v>
      </c>
      <c r="U127" s="93"/>
      <c r="V127" s="94"/>
      <c r="W127" s="94"/>
      <c r="X127" s="94"/>
      <c r="Y127" s="95"/>
    </row>
    <row r="128" spans="1:25" s="67" customFormat="1" ht="26.25" customHeight="1" x14ac:dyDescent="0.2">
      <c r="A128" s="69" t="s">
        <v>214</v>
      </c>
      <c r="B128" s="71" t="s">
        <v>215</v>
      </c>
      <c r="C128" s="72"/>
      <c r="D128" s="72"/>
      <c r="E128" s="72"/>
      <c r="F128" s="72"/>
      <c r="G128" s="72"/>
      <c r="H128" s="72"/>
      <c r="I128" s="73"/>
      <c r="J128" s="26">
        <v>7</v>
      </c>
      <c r="K128" s="26">
        <v>1</v>
      </c>
      <c r="L128" s="26">
        <v>2</v>
      </c>
      <c r="M128" s="26">
        <v>0</v>
      </c>
      <c r="N128" s="20">
        <f t="shared" si="35"/>
        <v>3</v>
      </c>
      <c r="O128" s="20">
        <f t="shared" si="36"/>
        <v>10</v>
      </c>
      <c r="P128" s="20">
        <f t="shared" si="37"/>
        <v>13</v>
      </c>
      <c r="Q128" s="26"/>
      <c r="R128" s="26" t="s">
        <v>28</v>
      </c>
      <c r="S128" s="27"/>
      <c r="T128" s="11" t="s">
        <v>99</v>
      </c>
      <c r="U128" s="93"/>
      <c r="V128" s="94"/>
      <c r="W128" s="94"/>
      <c r="X128" s="94"/>
      <c r="Y128" s="95"/>
    </row>
    <row r="129" spans="1:25" s="67" customFormat="1" ht="25.5" customHeight="1" x14ac:dyDescent="0.2">
      <c r="A129" s="69" t="s">
        <v>216</v>
      </c>
      <c r="B129" s="71" t="s">
        <v>217</v>
      </c>
      <c r="C129" s="72"/>
      <c r="D129" s="72"/>
      <c r="E129" s="72"/>
      <c r="F129" s="72"/>
      <c r="G129" s="72"/>
      <c r="H129" s="72"/>
      <c r="I129" s="73"/>
      <c r="J129" s="26">
        <v>7</v>
      </c>
      <c r="K129" s="26">
        <v>1</v>
      </c>
      <c r="L129" s="26">
        <v>2</v>
      </c>
      <c r="M129" s="26">
        <v>0</v>
      </c>
      <c r="N129" s="20">
        <f t="shared" si="35"/>
        <v>3</v>
      </c>
      <c r="O129" s="20">
        <f t="shared" si="36"/>
        <v>10</v>
      </c>
      <c r="P129" s="20">
        <f t="shared" si="37"/>
        <v>13</v>
      </c>
      <c r="Q129" s="26"/>
      <c r="R129" s="26" t="s">
        <v>28</v>
      </c>
      <c r="S129" s="27"/>
      <c r="T129" s="11" t="s">
        <v>99</v>
      </c>
      <c r="U129" s="93"/>
      <c r="V129" s="94"/>
      <c r="W129" s="94"/>
      <c r="X129" s="94"/>
      <c r="Y129" s="95"/>
    </row>
    <row r="130" spans="1:25" ht="29.25" customHeight="1" x14ac:dyDescent="0.2">
      <c r="A130" s="69" t="s">
        <v>218</v>
      </c>
      <c r="B130" s="71" t="s">
        <v>219</v>
      </c>
      <c r="C130" s="74"/>
      <c r="D130" s="74"/>
      <c r="E130" s="74"/>
      <c r="F130" s="74"/>
      <c r="G130" s="74"/>
      <c r="H130" s="74"/>
      <c r="I130" s="75"/>
      <c r="J130" s="26">
        <v>7</v>
      </c>
      <c r="K130" s="26">
        <v>1</v>
      </c>
      <c r="L130" s="26">
        <v>2</v>
      </c>
      <c r="M130" s="26">
        <v>0</v>
      </c>
      <c r="N130" s="20">
        <f t="shared" ref="N130:N132" si="38">K130+L130+M130</f>
        <v>3</v>
      </c>
      <c r="O130" s="20">
        <f t="shared" ref="O130:O132" si="39">P130-N130</f>
        <v>10</v>
      </c>
      <c r="P130" s="20">
        <f t="shared" ref="P130:P132" si="40">ROUND(PRODUCT(J130,25)/14,0)</f>
        <v>13</v>
      </c>
      <c r="Q130" s="26"/>
      <c r="R130" s="26" t="s">
        <v>28</v>
      </c>
      <c r="S130" s="27"/>
      <c r="T130" s="11" t="s">
        <v>99</v>
      </c>
      <c r="U130" s="93"/>
      <c r="V130" s="94"/>
      <c r="W130" s="94"/>
      <c r="X130" s="94"/>
      <c r="Y130" s="95"/>
    </row>
    <row r="131" spans="1:25" ht="26.25" customHeight="1" x14ac:dyDescent="0.2">
      <c r="A131" s="69" t="s">
        <v>220</v>
      </c>
      <c r="B131" s="71" t="s">
        <v>221</v>
      </c>
      <c r="C131" s="72"/>
      <c r="D131" s="72"/>
      <c r="E131" s="72"/>
      <c r="F131" s="72"/>
      <c r="G131" s="72"/>
      <c r="H131" s="72"/>
      <c r="I131" s="73"/>
      <c r="J131" s="26">
        <v>7</v>
      </c>
      <c r="K131" s="26">
        <v>1</v>
      </c>
      <c r="L131" s="26">
        <v>2</v>
      </c>
      <c r="M131" s="26">
        <v>0</v>
      </c>
      <c r="N131" s="20">
        <f t="shared" si="38"/>
        <v>3</v>
      </c>
      <c r="O131" s="20">
        <f t="shared" si="39"/>
        <v>10</v>
      </c>
      <c r="P131" s="20">
        <f t="shared" si="40"/>
        <v>13</v>
      </c>
      <c r="Q131" s="26"/>
      <c r="R131" s="26" t="s">
        <v>28</v>
      </c>
      <c r="S131" s="27"/>
      <c r="T131" s="11" t="s">
        <v>99</v>
      </c>
      <c r="U131" s="93"/>
      <c r="V131" s="94"/>
      <c r="W131" s="94"/>
      <c r="X131" s="94"/>
      <c r="Y131" s="95"/>
    </row>
    <row r="132" spans="1:25" ht="27" customHeight="1" x14ac:dyDescent="0.2">
      <c r="A132" s="69" t="s">
        <v>222</v>
      </c>
      <c r="B132" s="71" t="s">
        <v>223</v>
      </c>
      <c r="C132" s="72"/>
      <c r="D132" s="72"/>
      <c r="E132" s="72"/>
      <c r="F132" s="72"/>
      <c r="G132" s="72"/>
      <c r="H132" s="72"/>
      <c r="I132" s="73"/>
      <c r="J132" s="26">
        <v>7</v>
      </c>
      <c r="K132" s="26">
        <v>1</v>
      </c>
      <c r="L132" s="26">
        <v>2</v>
      </c>
      <c r="M132" s="26">
        <v>0</v>
      </c>
      <c r="N132" s="20">
        <f t="shared" si="38"/>
        <v>3</v>
      </c>
      <c r="O132" s="20">
        <f t="shared" si="39"/>
        <v>10</v>
      </c>
      <c r="P132" s="20">
        <f t="shared" si="40"/>
        <v>13</v>
      </c>
      <c r="Q132" s="26"/>
      <c r="R132" s="26" t="s">
        <v>28</v>
      </c>
      <c r="S132" s="27"/>
      <c r="T132" s="11" t="s">
        <v>99</v>
      </c>
      <c r="U132" s="93"/>
      <c r="V132" s="94"/>
      <c r="W132" s="94"/>
      <c r="X132" s="94"/>
      <c r="Y132" s="95"/>
    </row>
    <row r="133" spans="1:25" ht="26.25" customHeight="1" x14ac:dyDescent="0.2">
      <c r="A133" s="69" t="s">
        <v>224</v>
      </c>
      <c r="B133" s="71" t="s">
        <v>225</v>
      </c>
      <c r="C133" s="74"/>
      <c r="D133" s="74"/>
      <c r="E133" s="74"/>
      <c r="F133" s="74"/>
      <c r="G133" s="74"/>
      <c r="H133" s="74"/>
      <c r="I133" s="75"/>
      <c r="J133" s="26">
        <v>7</v>
      </c>
      <c r="K133" s="26">
        <v>1</v>
      </c>
      <c r="L133" s="26">
        <v>2</v>
      </c>
      <c r="M133" s="26">
        <v>0</v>
      </c>
      <c r="N133" s="20">
        <f>K133+L133+M133</f>
        <v>3</v>
      </c>
      <c r="O133" s="20">
        <f>P133-N133</f>
        <v>10</v>
      </c>
      <c r="P133" s="20">
        <f>ROUND(PRODUCT(J133,25)/14,0)</f>
        <v>13</v>
      </c>
      <c r="Q133" s="26"/>
      <c r="R133" s="26" t="s">
        <v>28</v>
      </c>
      <c r="S133" s="27"/>
      <c r="T133" s="11" t="s">
        <v>99</v>
      </c>
      <c r="U133" s="93"/>
      <c r="V133" s="94"/>
      <c r="W133" s="94"/>
      <c r="X133" s="94"/>
      <c r="Y133" s="95"/>
    </row>
    <row r="134" spans="1:25" ht="33.75" customHeight="1" x14ac:dyDescent="0.2">
      <c r="A134" s="69"/>
      <c r="B134" s="209" t="s">
        <v>226</v>
      </c>
      <c r="C134" s="210"/>
      <c r="D134" s="210"/>
      <c r="E134" s="210"/>
      <c r="F134" s="210"/>
      <c r="G134" s="210"/>
      <c r="H134" s="210"/>
      <c r="I134" s="211"/>
      <c r="J134" s="26">
        <v>7</v>
      </c>
      <c r="K134" s="26">
        <v>1</v>
      </c>
      <c r="L134" s="26">
        <v>2</v>
      </c>
      <c r="M134" s="26">
        <v>0</v>
      </c>
      <c r="N134" s="20">
        <f t="shared" si="34"/>
        <v>3</v>
      </c>
      <c r="O134" s="20">
        <f t="shared" si="30"/>
        <v>10</v>
      </c>
      <c r="P134" s="20">
        <f t="shared" si="31"/>
        <v>13</v>
      </c>
      <c r="Q134" s="26"/>
      <c r="R134" s="26" t="s">
        <v>28</v>
      </c>
      <c r="S134" s="27"/>
      <c r="T134" s="11" t="s">
        <v>99</v>
      </c>
      <c r="U134" s="93"/>
      <c r="V134" s="94"/>
      <c r="W134" s="94"/>
      <c r="X134" s="94"/>
      <c r="Y134" s="95"/>
    </row>
    <row r="135" spans="1:25" ht="23.25" customHeight="1" x14ac:dyDescent="0.2">
      <c r="A135" s="215" t="s">
        <v>180</v>
      </c>
      <c r="B135" s="216"/>
      <c r="C135" s="216"/>
      <c r="D135" s="216"/>
      <c r="E135" s="216"/>
      <c r="F135" s="216"/>
      <c r="G135" s="216"/>
      <c r="H135" s="216"/>
      <c r="I135" s="216"/>
      <c r="J135" s="216"/>
      <c r="K135" s="216"/>
      <c r="L135" s="216"/>
      <c r="M135" s="216"/>
      <c r="N135" s="216"/>
      <c r="O135" s="216"/>
      <c r="P135" s="216"/>
      <c r="Q135" s="216"/>
      <c r="R135" s="216"/>
      <c r="S135" s="216"/>
      <c r="T135" s="217"/>
      <c r="U135" s="93"/>
      <c r="V135" s="94"/>
      <c r="W135" s="94"/>
      <c r="X135" s="94"/>
      <c r="Y135" s="95"/>
    </row>
    <row r="136" spans="1:25" ht="27.75" customHeight="1" x14ac:dyDescent="0.2">
      <c r="A136" s="69" t="s">
        <v>227</v>
      </c>
      <c r="B136" s="71" t="s">
        <v>228</v>
      </c>
      <c r="C136" s="72"/>
      <c r="D136" s="72"/>
      <c r="E136" s="72"/>
      <c r="F136" s="72"/>
      <c r="G136" s="72"/>
      <c r="H136" s="72"/>
      <c r="I136" s="73"/>
      <c r="J136" s="26">
        <v>7</v>
      </c>
      <c r="K136" s="26">
        <v>1</v>
      </c>
      <c r="L136" s="26">
        <v>2</v>
      </c>
      <c r="M136" s="26">
        <v>0</v>
      </c>
      <c r="N136" s="20">
        <f t="shared" si="34"/>
        <v>3</v>
      </c>
      <c r="O136" s="20">
        <f t="shared" si="30"/>
        <v>10</v>
      </c>
      <c r="P136" s="20">
        <f t="shared" si="31"/>
        <v>13</v>
      </c>
      <c r="Q136" s="26"/>
      <c r="R136" s="26" t="s">
        <v>28</v>
      </c>
      <c r="S136" s="27"/>
      <c r="T136" s="11" t="s">
        <v>99</v>
      </c>
    </row>
    <row r="137" spans="1:25" s="67" customFormat="1" ht="26.25" customHeight="1" x14ac:dyDescent="0.2">
      <c r="A137" s="69" t="s">
        <v>229</v>
      </c>
      <c r="B137" s="71" t="s">
        <v>230</v>
      </c>
      <c r="C137" s="72"/>
      <c r="D137" s="72"/>
      <c r="E137" s="72"/>
      <c r="F137" s="72"/>
      <c r="G137" s="72"/>
      <c r="H137" s="72"/>
      <c r="I137" s="73"/>
      <c r="J137" s="26">
        <v>7</v>
      </c>
      <c r="K137" s="26">
        <v>1</v>
      </c>
      <c r="L137" s="26">
        <v>2</v>
      </c>
      <c r="M137" s="26">
        <v>0</v>
      </c>
      <c r="N137" s="20">
        <f t="shared" ref="N137:N142" si="41">K137+L137+M137</f>
        <v>3</v>
      </c>
      <c r="O137" s="20">
        <f t="shared" ref="O137:O142" si="42">P137-N137</f>
        <v>10</v>
      </c>
      <c r="P137" s="20">
        <f t="shared" ref="P137:P142" si="43">ROUND(PRODUCT(J137,25)/14,0)</f>
        <v>13</v>
      </c>
      <c r="Q137" s="26"/>
      <c r="R137" s="26" t="s">
        <v>28</v>
      </c>
      <c r="S137" s="27"/>
      <c r="T137" s="11" t="s">
        <v>39</v>
      </c>
    </row>
    <row r="138" spans="1:25" s="67" customFormat="1" ht="27.75" customHeight="1" x14ac:dyDescent="0.2">
      <c r="A138" s="69" t="s">
        <v>231</v>
      </c>
      <c r="B138" s="71" t="s">
        <v>232</v>
      </c>
      <c r="C138" s="72"/>
      <c r="D138" s="72"/>
      <c r="E138" s="72"/>
      <c r="F138" s="72"/>
      <c r="G138" s="72"/>
      <c r="H138" s="72"/>
      <c r="I138" s="73"/>
      <c r="J138" s="26">
        <v>7</v>
      </c>
      <c r="K138" s="26">
        <v>1</v>
      </c>
      <c r="L138" s="26">
        <v>2</v>
      </c>
      <c r="M138" s="26">
        <v>0</v>
      </c>
      <c r="N138" s="20">
        <f t="shared" si="41"/>
        <v>3</v>
      </c>
      <c r="O138" s="20">
        <f t="shared" si="42"/>
        <v>10</v>
      </c>
      <c r="P138" s="20">
        <f t="shared" si="43"/>
        <v>13</v>
      </c>
      <c r="Q138" s="26"/>
      <c r="R138" s="26" t="s">
        <v>28</v>
      </c>
      <c r="S138" s="27"/>
      <c r="T138" s="11" t="s">
        <v>99</v>
      </c>
    </row>
    <row r="139" spans="1:25" s="67" customFormat="1" ht="37.5" customHeight="1" x14ac:dyDescent="0.2">
      <c r="A139" s="69" t="s">
        <v>233</v>
      </c>
      <c r="B139" s="71" t="s">
        <v>234</v>
      </c>
      <c r="C139" s="72"/>
      <c r="D139" s="72"/>
      <c r="E139" s="72"/>
      <c r="F139" s="72"/>
      <c r="G139" s="72"/>
      <c r="H139" s="72"/>
      <c r="I139" s="73"/>
      <c r="J139" s="26">
        <v>7</v>
      </c>
      <c r="K139" s="26">
        <v>1</v>
      </c>
      <c r="L139" s="26">
        <v>2</v>
      </c>
      <c r="M139" s="26">
        <v>0</v>
      </c>
      <c r="N139" s="20">
        <f t="shared" si="41"/>
        <v>3</v>
      </c>
      <c r="O139" s="20">
        <f t="shared" si="42"/>
        <v>10</v>
      </c>
      <c r="P139" s="20">
        <f t="shared" si="43"/>
        <v>13</v>
      </c>
      <c r="Q139" s="26"/>
      <c r="R139" s="26" t="s">
        <v>28</v>
      </c>
      <c r="S139" s="27"/>
      <c r="T139" s="11" t="s">
        <v>99</v>
      </c>
    </row>
    <row r="140" spans="1:25" s="67" customFormat="1" ht="27" customHeight="1" x14ac:dyDescent="0.2">
      <c r="A140" s="69" t="s">
        <v>235</v>
      </c>
      <c r="B140" s="71" t="s">
        <v>236</v>
      </c>
      <c r="C140" s="72"/>
      <c r="D140" s="72"/>
      <c r="E140" s="72"/>
      <c r="F140" s="72"/>
      <c r="G140" s="72"/>
      <c r="H140" s="72"/>
      <c r="I140" s="73"/>
      <c r="J140" s="26">
        <v>7</v>
      </c>
      <c r="K140" s="26">
        <v>1</v>
      </c>
      <c r="L140" s="26">
        <v>2</v>
      </c>
      <c r="M140" s="26">
        <v>0</v>
      </c>
      <c r="N140" s="20">
        <f t="shared" si="41"/>
        <v>3</v>
      </c>
      <c r="O140" s="20">
        <f t="shared" si="42"/>
        <v>10</v>
      </c>
      <c r="P140" s="20">
        <f t="shared" si="43"/>
        <v>13</v>
      </c>
      <c r="Q140" s="26"/>
      <c r="R140" s="26" t="s">
        <v>28</v>
      </c>
      <c r="S140" s="27"/>
      <c r="T140" s="11" t="s">
        <v>99</v>
      </c>
    </row>
    <row r="141" spans="1:25" s="67" customFormat="1" ht="30.75" customHeight="1" x14ac:dyDescent="0.2">
      <c r="A141" s="69" t="s">
        <v>237</v>
      </c>
      <c r="B141" s="71" t="s">
        <v>238</v>
      </c>
      <c r="C141" s="72"/>
      <c r="D141" s="72"/>
      <c r="E141" s="72"/>
      <c r="F141" s="72"/>
      <c r="G141" s="72"/>
      <c r="H141" s="72"/>
      <c r="I141" s="73"/>
      <c r="J141" s="26">
        <v>7</v>
      </c>
      <c r="K141" s="26">
        <v>1</v>
      </c>
      <c r="L141" s="26">
        <v>2</v>
      </c>
      <c r="M141" s="26">
        <v>0</v>
      </c>
      <c r="N141" s="20">
        <f t="shared" si="41"/>
        <v>3</v>
      </c>
      <c r="O141" s="20">
        <f t="shared" si="42"/>
        <v>10</v>
      </c>
      <c r="P141" s="20">
        <f t="shared" si="43"/>
        <v>13</v>
      </c>
      <c r="Q141" s="26"/>
      <c r="R141" s="26" t="s">
        <v>28</v>
      </c>
      <c r="S141" s="27"/>
      <c r="T141" s="11" t="s">
        <v>99</v>
      </c>
    </row>
    <row r="142" spans="1:25" s="67" customFormat="1" ht="29.25" customHeight="1" x14ac:dyDescent="0.2">
      <c r="A142" s="69" t="s">
        <v>239</v>
      </c>
      <c r="B142" s="71" t="s">
        <v>240</v>
      </c>
      <c r="C142" s="74"/>
      <c r="D142" s="74"/>
      <c r="E142" s="74"/>
      <c r="F142" s="74"/>
      <c r="G142" s="74"/>
      <c r="H142" s="74"/>
      <c r="I142" s="75"/>
      <c r="J142" s="26">
        <v>7</v>
      </c>
      <c r="K142" s="26">
        <v>1</v>
      </c>
      <c r="L142" s="26">
        <v>2</v>
      </c>
      <c r="M142" s="26">
        <v>0</v>
      </c>
      <c r="N142" s="20">
        <f t="shared" si="41"/>
        <v>3</v>
      </c>
      <c r="O142" s="20">
        <f t="shared" si="42"/>
        <v>10</v>
      </c>
      <c r="P142" s="20">
        <f t="shared" si="43"/>
        <v>13</v>
      </c>
      <c r="Q142" s="26"/>
      <c r="R142" s="26" t="s">
        <v>28</v>
      </c>
      <c r="S142" s="27"/>
      <c r="T142" s="11" t="s">
        <v>99</v>
      </c>
    </row>
    <row r="143" spans="1:25" ht="24" customHeight="1" x14ac:dyDescent="0.2">
      <c r="A143" s="69" t="s">
        <v>241</v>
      </c>
      <c r="B143" s="71" t="s">
        <v>242</v>
      </c>
      <c r="C143" s="72"/>
      <c r="D143" s="72"/>
      <c r="E143" s="72"/>
      <c r="F143" s="72"/>
      <c r="G143" s="72"/>
      <c r="H143" s="72"/>
      <c r="I143" s="73"/>
      <c r="J143" s="26">
        <v>7</v>
      </c>
      <c r="K143" s="26">
        <v>1</v>
      </c>
      <c r="L143" s="26">
        <v>2</v>
      </c>
      <c r="M143" s="26">
        <v>0</v>
      </c>
      <c r="N143" s="20">
        <f t="shared" ref="N143:N145" si="44">K143+L143+M143</f>
        <v>3</v>
      </c>
      <c r="O143" s="20">
        <f t="shared" ref="O143:O145" si="45">P143-N143</f>
        <v>10</v>
      </c>
      <c r="P143" s="20">
        <f t="shared" ref="P143:P145" si="46">ROUND(PRODUCT(J143,25)/14,0)</f>
        <v>13</v>
      </c>
      <c r="Q143" s="26"/>
      <c r="R143" s="26" t="s">
        <v>28</v>
      </c>
      <c r="S143" s="27"/>
      <c r="T143" s="11" t="s">
        <v>99</v>
      </c>
    </row>
    <row r="144" spans="1:25" ht="23.25" customHeight="1" x14ac:dyDescent="0.2">
      <c r="A144" s="69" t="s">
        <v>243</v>
      </c>
      <c r="B144" s="71" t="s">
        <v>244</v>
      </c>
      <c r="C144" s="72"/>
      <c r="D144" s="72"/>
      <c r="E144" s="72"/>
      <c r="F144" s="72"/>
      <c r="G144" s="72"/>
      <c r="H144" s="72"/>
      <c r="I144" s="73"/>
      <c r="J144" s="26">
        <v>7</v>
      </c>
      <c r="K144" s="26">
        <v>1</v>
      </c>
      <c r="L144" s="26">
        <v>2</v>
      </c>
      <c r="M144" s="26">
        <v>0</v>
      </c>
      <c r="N144" s="20">
        <f t="shared" si="44"/>
        <v>3</v>
      </c>
      <c r="O144" s="20">
        <f t="shared" si="45"/>
        <v>10</v>
      </c>
      <c r="P144" s="20">
        <f t="shared" si="46"/>
        <v>13</v>
      </c>
      <c r="Q144" s="26"/>
      <c r="R144" s="26" t="s">
        <v>28</v>
      </c>
      <c r="S144" s="27"/>
      <c r="T144" s="11" t="s">
        <v>99</v>
      </c>
    </row>
    <row r="145" spans="1:20" ht="20.25" customHeight="1" x14ac:dyDescent="0.2">
      <c r="A145" s="69" t="s">
        <v>245</v>
      </c>
      <c r="B145" s="71" t="s">
        <v>246</v>
      </c>
      <c r="C145" s="72"/>
      <c r="D145" s="72"/>
      <c r="E145" s="72"/>
      <c r="F145" s="72"/>
      <c r="G145" s="72"/>
      <c r="H145" s="72"/>
      <c r="I145" s="73"/>
      <c r="J145" s="26">
        <v>7</v>
      </c>
      <c r="K145" s="26">
        <v>1</v>
      </c>
      <c r="L145" s="26">
        <v>2</v>
      </c>
      <c r="M145" s="26">
        <v>0</v>
      </c>
      <c r="N145" s="20">
        <f t="shared" si="44"/>
        <v>3</v>
      </c>
      <c r="O145" s="20">
        <f t="shared" si="45"/>
        <v>10</v>
      </c>
      <c r="P145" s="20">
        <f t="shared" si="46"/>
        <v>13</v>
      </c>
      <c r="Q145" s="26"/>
      <c r="R145" s="26" t="s">
        <v>28</v>
      </c>
      <c r="S145" s="27"/>
      <c r="T145" s="11" t="s">
        <v>99</v>
      </c>
    </row>
    <row r="146" spans="1:20" ht="23.25" customHeight="1" x14ac:dyDescent="0.2">
      <c r="A146" s="69" t="s">
        <v>247</v>
      </c>
      <c r="B146" s="71" t="s">
        <v>248</v>
      </c>
      <c r="C146" s="74"/>
      <c r="D146" s="74"/>
      <c r="E146" s="74"/>
      <c r="F146" s="74"/>
      <c r="G146" s="74"/>
      <c r="H146" s="74"/>
      <c r="I146" s="75"/>
      <c r="J146" s="26">
        <v>7</v>
      </c>
      <c r="K146" s="26">
        <v>1</v>
      </c>
      <c r="L146" s="26">
        <v>2</v>
      </c>
      <c r="M146" s="26">
        <v>0</v>
      </c>
      <c r="N146" s="20">
        <f t="shared" si="34"/>
        <v>3</v>
      </c>
      <c r="O146" s="20">
        <f t="shared" si="30"/>
        <v>10</v>
      </c>
      <c r="P146" s="20">
        <f t="shared" si="31"/>
        <v>13</v>
      </c>
      <c r="Q146" s="26"/>
      <c r="R146" s="26" t="s">
        <v>28</v>
      </c>
      <c r="S146" s="27"/>
      <c r="T146" s="11" t="s">
        <v>99</v>
      </c>
    </row>
    <row r="147" spans="1:20" ht="34.5" customHeight="1" x14ac:dyDescent="0.2">
      <c r="A147" s="69"/>
      <c r="B147" s="209" t="s">
        <v>249</v>
      </c>
      <c r="C147" s="210"/>
      <c r="D147" s="210"/>
      <c r="E147" s="210"/>
      <c r="F147" s="210"/>
      <c r="G147" s="210"/>
      <c r="H147" s="210"/>
      <c r="I147" s="211"/>
      <c r="J147" s="26">
        <v>7</v>
      </c>
      <c r="K147" s="26">
        <v>1</v>
      </c>
      <c r="L147" s="26">
        <v>2</v>
      </c>
      <c r="M147" s="26">
        <v>0</v>
      </c>
      <c r="N147" s="20">
        <f t="shared" si="34"/>
        <v>3</v>
      </c>
      <c r="O147" s="20">
        <f t="shared" si="30"/>
        <v>10</v>
      </c>
      <c r="P147" s="20">
        <f t="shared" si="31"/>
        <v>13</v>
      </c>
      <c r="Q147" s="26"/>
      <c r="R147" s="26" t="s">
        <v>28</v>
      </c>
      <c r="S147" s="27"/>
      <c r="T147" s="11" t="s">
        <v>99</v>
      </c>
    </row>
    <row r="148" spans="1:20" hidden="1" x14ac:dyDescent="0.2">
      <c r="A148" s="175" t="s">
        <v>47</v>
      </c>
      <c r="B148" s="200"/>
      <c r="C148" s="200"/>
      <c r="D148" s="200"/>
      <c r="E148" s="200"/>
      <c r="F148" s="200"/>
      <c r="G148" s="200"/>
      <c r="H148" s="200"/>
      <c r="I148" s="200"/>
      <c r="J148" s="200"/>
      <c r="K148" s="200"/>
      <c r="L148" s="200"/>
      <c r="M148" s="200"/>
      <c r="N148" s="200"/>
      <c r="O148" s="200"/>
      <c r="P148" s="200"/>
      <c r="Q148" s="200"/>
      <c r="R148" s="200"/>
      <c r="S148" s="200"/>
      <c r="T148" s="201"/>
    </row>
    <row r="149" spans="1:20" hidden="1" x14ac:dyDescent="0.2">
      <c r="A149" s="32"/>
      <c r="B149" s="199"/>
      <c r="C149" s="199"/>
      <c r="D149" s="199"/>
      <c r="E149" s="199"/>
      <c r="F149" s="199"/>
      <c r="G149" s="199"/>
      <c r="H149" s="199"/>
      <c r="I149" s="199"/>
      <c r="J149" s="26">
        <v>0</v>
      </c>
      <c r="K149" s="26">
        <v>0</v>
      </c>
      <c r="L149" s="26">
        <v>0</v>
      </c>
      <c r="M149" s="26">
        <v>0</v>
      </c>
      <c r="N149" s="20">
        <f t="shared" ref="N149:N154" si="47">K149+L149+M149</f>
        <v>0</v>
      </c>
      <c r="O149" s="20">
        <f t="shared" ref="O149:O154" si="48">P149-N149</f>
        <v>0</v>
      </c>
      <c r="P149" s="20">
        <f t="shared" si="31"/>
        <v>0</v>
      </c>
      <c r="Q149" s="26"/>
      <c r="R149" s="26"/>
      <c r="S149" s="27"/>
      <c r="T149" s="11"/>
    </row>
    <row r="150" spans="1:20" hidden="1" x14ac:dyDescent="0.2">
      <c r="A150" s="37"/>
      <c r="B150" s="199"/>
      <c r="C150" s="199"/>
      <c r="D150" s="199"/>
      <c r="E150" s="199"/>
      <c r="F150" s="199"/>
      <c r="G150" s="199"/>
      <c r="H150" s="199"/>
      <c r="I150" s="199"/>
      <c r="J150" s="26">
        <v>0</v>
      </c>
      <c r="K150" s="26">
        <v>0</v>
      </c>
      <c r="L150" s="26">
        <v>0</v>
      </c>
      <c r="M150" s="26">
        <v>0</v>
      </c>
      <c r="N150" s="20">
        <f t="shared" si="47"/>
        <v>0</v>
      </c>
      <c r="O150" s="20">
        <f t="shared" si="48"/>
        <v>0</v>
      </c>
      <c r="P150" s="20">
        <f t="shared" si="31"/>
        <v>0</v>
      </c>
      <c r="Q150" s="26"/>
      <c r="R150" s="26"/>
      <c r="S150" s="27"/>
      <c r="T150" s="11"/>
    </row>
    <row r="151" spans="1:20" hidden="1" x14ac:dyDescent="0.2">
      <c r="A151" s="37"/>
      <c r="B151" s="199"/>
      <c r="C151" s="199"/>
      <c r="D151" s="199"/>
      <c r="E151" s="199"/>
      <c r="F151" s="199"/>
      <c r="G151" s="199"/>
      <c r="H151" s="199"/>
      <c r="I151" s="199"/>
      <c r="J151" s="26">
        <v>0</v>
      </c>
      <c r="K151" s="26">
        <v>0</v>
      </c>
      <c r="L151" s="26">
        <v>0</v>
      </c>
      <c r="M151" s="26">
        <v>0</v>
      </c>
      <c r="N151" s="20">
        <f t="shared" si="47"/>
        <v>0</v>
      </c>
      <c r="O151" s="20">
        <f t="shared" si="48"/>
        <v>0</v>
      </c>
      <c r="P151" s="20">
        <f t="shared" si="31"/>
        <v>0</v>
      </c>
      <c r="Q151" s="26"/>
      <c r="R151" s="26"/>
      <c r="S151" s="27"/>
      <c r="T151" s="11"/>
    </row>
    <row r="152" spans="1:20" hidden="1" x14ac:dyDescent="0.2">
      <c r="A152" s="37"/>
      <c r="B152" s="199"/>
      <c r="C152" s="199"/>
      <c r="D152" s="199"/>
      <c r="E152" s="199"/>
      <c r="F152" s="199"/>
      <c r="G152" s="199"/>
      <c r="H152" s="199"/>
      <c r="I152" s="199"/>
      <c r="J152" s="26">
        <v>0</v>
      </c>
      <c r="K152" s="26">
        <v>0</v>
      </c>
      <c r="L152" s="26">
        <v>0</v>
      </c>
      <c r="M152" s="26">
        <v>0</v>
      </c>
      <c r="N152" s="20">
        <f t="shared" si="47"/>
        <v>0</v>
      </c>
      <c r="O152" s="20">
        <f t="shared" si="48"/>
        <v>0</v>
      </c>
      <c r="P152" s="20">
        <f t="shared" si="31"/>
        <v>0</v>
      </c>
      <c r="Q152" s="26"/>
      <c r="R152" s="26"/>
      <c r="S152" s="27"/>
      <c r="T152" s="11"/>
    </row>
    <row r="153" spans="1:20" hidden="1" x14ac:dyDescent="0.2">
      <c r="A153" s="37"/>
      <c r="B153" s="199"/>
      <c r="C153" s="199"/>
      <c r="D153" s="199"/>
      <c r="E153" s="199"/>
      <c r="F153" s="199"/>
      <c r="G153" s="199"/>
      <c r="H153" s="199"/>
      <c r="I153" s="199"/>
      <c r="J153" s="26">
        <v>0</v>
      </c>
      <c r="K153" s="26">
        <v>0</v>
      </c>
      <c r="L153" s="26">
        <v>0</v>
      </c>
      <c r="M153" s="26">
        <v>0</v>
      </c>
      <c r="N153" s="20">
        <f t="shared" si="47"/>
        <v>0</v>
      </c>
      <c r="O153" s="20">
        <f t="shared" si="48"/>
        <v>0</v>
      </c>
      <c r="P153" s="20">
        <f t="shared" si="31"/>
        <v>0</v>
      </c>
      <c r="Q153" s="26"/>
      <c r="R153" s="26"/>
      <c r="S153" s="27"/>
      <c r="T153" s="11"/>
    </row>
    <row r="154" spans="1:20" hidden="1" x14ac:dyDescent="0.2">
      <c r="A154" s="37"/>
      <c r="B154" s="199"/>
      <c r="C154" s="199"/>
      <c r="D154" s="199"/>
      <c r="E154" s="199"/>
      <c r="F154" s="199"/>
      <c r="G154" s="199"/>
      <c r="H154" s="199"/>
      <c r="I154" s="199"/>
      <c r="J154" s="26">
        <v>0</v>
      </c>
      <c r="K154" s="26">
        <v>0</v>
      </c>
      <c r="L154" s="26">
        <v>0</v>
      </c>
      <c r="M154" s="26">
        <v>0</v>
      </c>
      <c r="N154" s="20">
        <f t="shared" si="47"/>
        <v>0</v>
      </c>
      <c r="O154" s="20">
        <f t="shared" si="48"/>
        <v>0</v>
      </c>
      <c r="P154" s="20">
        <f t="shared" si="31"/>
        <v>0</v>
      </c>
      <c r="Q154" s="26"/>
      <c r="R154" s="26"/>
      <c r="S154" s="27"/>
      <c r="T154" s="11"/>
    </row>
    <row r="155" spans="1:20" ht="24.75" customHeight="1" x14ac:dyDescent="0.2">
      <c r="A155" s="178" t="s">
        <v>88</v>
      </c>
      <c r="B155" s="179"/>
      <c r="C155" s="179"/>
      <c r="D155" s="179"/>
      <c r="E155" s="179"/>
      <c r="F155" s="179"/>
      <c r="G155" s="179"/>
      <c r="H155" s="179"/>
      <c r="I155" s="180"/>
      <c r="J155" s="23">
        <f>SUM(J110,J123,J136,J149)</f>
        <v>21</v>
      </c>
      <c r="K155" s="23">
        <f t="shared" ref="K155:P155" si="49">SUM(K110,K123,K136,K149)</f>
        <v>3</v>
      </c>
      <c r="L155" s="23">
        <f t="shared" si="49"/>
        <v>6</v>
      </c>
      <c r="M155" s="23">
        <f t="shared" si="49"/>
        <v>0</v>
      </c>
      <c r="N155" s="23">
        <f t="shared" si="49"/>
        <v>9</v>
      </c>
      <c r="O155" s="23">
        <f t="shared" si="49"/>
        <v>30</v>
      </c>
      <c r="P155" s="23">
        <f t="shared" si="49"/>
        <v>39</v>
      </c>
      <c r="Q155" s="23">
        <f>COUNTIF(Q110,"E")+COUNTIF(Q123,"E")+COUNTIF(Q136,"E")+COUNTIF(Q149,"E")</f>
        <v>0</v>
      </c>
      <c r="R155" s="23">
        <f>COUNTIF(R110,"C")+COUNTIF(R123,"C")+COUNTIF(R136,"C")+COUNTIF(R149,"C")</f>
        <v>3</v>
      </c>
      <c r="S155" s="23">
        <f>COUNTIF(S110,"VP")+COUNTIF(S123,"VP")+COUNTIF(S136,"VP")+COUNTIF(S149,"VP")</f>
        <v>0</v>
      </c>
      <c r="T155" s="28"/>
    </row>
    <row r="156" spans="1:20" ht="13.5" customHeight="1" x14ac:dyDescent="0.2">
      <c r="A156" s="181" t="s">
        <v>49</v>
      </c>
      <c r="B156" s="182"/>
      <c r="C156" s="182"/>
      <c r="D156" s="182"/>
      <c r="E156" s="182"/>
      <c r="F156" s="182"/>
      <c r="G156" s="182"/>
      <c r="H156" s="182"/>
      <c r="I156" s="182"/>
      <c r="J156" s="183"/>
      <c r="K156" s="23">
        <f>SUM(K110,K123,K136,K149)*14</f>
        <v>42</v>
      </c>
      <c r="L156" s="23">
        <f t="shared" ref="L156:P156" si="50">SUM(L110,L123,L136,L149)*14</f>
        <v>84</v>
      </c>
      <c r="M156" s="23">
        <f t="shared" si="50"/>
        <v>0</v>
      </c>
      <c r="N156" s="23">
        <f t="shared" si="50"/>
        <v>126</v>
      </c>
      <c r="O156" s="23">
        <f t="shared" si="50"/>
        <v>420</v>
      </c>
      <c r="P156" s="23">
        <f t="shared" si="50"/>
        <v>546</v>
      </c>
      <c r="Q156" s="187"/>
      <c r="R156" s="188"/>
      <c r="S156" s="188"/>
      <c r="T156" s="189"/>
    </row>
    <row r="157" spans="1:20" x14ac:dyDescent="0.2">
      <c r="A157" s="184"/>
      <c r="B157" s="185"/>
      <c r="C157" s="185"/>
      <c r="D157" s="185"/>
      <c r="E157" s="185"/>
      <c r="F157" s="185"/>
      <c r="G157" s="185"/>
      <c r="H157" s="185"/>
      <c r="I157" s="185"/>
      <c r="J157" s="186"/>
      <c r="K157" s="193">
        <f>SUM(K156:M156)</f>
        <v>126</v>
      </c>
      <c r="L157" s="194"/>
      <c r="M157" s="195"/>
      <c r="N157" s="196">
        <f>SUM(N156:O156)</f>
        <v>546</v>
      </c>
      <c r="O157" s="197"/>
      <c r="P157" s="198"/>
      <c r="Q157" s="190"/>
      <c r="R157" s="191"/>
      <c r="S157" s="191"/>
      <c r="T157" s="192"/>
    </row>
    <row r="158" spans="1:20" hidden="1" x14ac:dyDescent="0.2">
      <c r="A158" s="12"/>
      <c r="B158" s="12"/>
      <c r="C158" s="12"/>
      <c r="D158" s="12"/>
      <c r="E158" s="12"/>
      <c r="F158" s="12"/>
      <c r="G158" s="12"/>
      <c r="H158" s="12"/>
      <c r="I158" s="12"/>
      <c r="J158" s="12"/>
      <c r="K158" s="13"/>
      <c r="L158" s="13"/>
      <c r="M158" s="13"/>
      <c r="N158" s="14"/>
      <c r="O158" s="14"/>
      <c r="P158" s="14"/>
      <c r="Q158" s="15"/>
      <c r="R158" s="15"/>
      <c r="S158" s="15"/>
      <c r="T158" s="15"/>
    </row>
    <row r="159" spans="1:20" hidden="1" x14ac:dyDescent="0.2">
      <c r="B159" s="2"/>
      <c r="C159" s="2"/>
      <c r="D159" s="2"/>
      <c r="E159" s="2"/>
      <c r="F159" s="2"/>
      <c r="G159" s="2"/>
      <c r="M159" s="8"/>
      <c r="N159" s="8"/>
      <c r="O159" s="8"/>
      <c r="P159" s="8"/>
      <c r="Q159" s="8"/>
      <c r="R159" s="8"/>
      <c r="S159" s="8"/>
    </row>
    <row r="160" spans="1:20" ht="15.75" hidden="1" customHeight="1" x14ac:dyDescent="0.2">
      <c r="A160" s="159" t="s">
        <v>50</v>
      </c>
      <c r="B160" s="159"/>
      <c r="C160" s="159"/>
      <c r="D160" s="159"/>
      <c r="E160" s="159"/>
      <c r="F160" s="159"/>
      <c r="G160" s="159"/>
      <c r="H160" s="159"/>
      <c r="I160" s="159"/>
      <c r="J160" s="159"/>
      <c r="K160" s="159"/>
      <c r="L160" s="159"/>
      <c r="M160" s="159"/>
      <c r="N160" s="159"/>
      <c r="O160" s="159"/>
      <c r="P160" s="159"/>
      <c r="Q160" s="159"/>
      <c r="R160" s="159"/>
      <c r="S160" s="159"/>
      <c r="T160" s="159"/>
    </row>
    <row r="161" spans="1:26" ht="28.5" hidden="1" customHeight="1" x14ac:dyDescent="0.2">
      <c r="A161" s="160" t="s">
        <v>27</v>
      </c>
      <c r="B161" s="162" t="s">
        <v>26</v>
      </c>
      <c r="C161" s="163"/>
      <c r="D161" s="163"/>
      <c r="E161" s="163"/>
      <c r="F161" s="163"/>
      <c r="G161" s="163"/>
      <c r="H161" s="163"/>
      <c r="I161" s="164"/>
      <c r="J161" s="168" t="s">
        <v>40</v>
      </c>
      <c r="K161" s="170" t="s">
        <v>24</v>
      </c>
      <c r="L161" s="170"/>
      <c r="M161" s="170"/>
      <c r="N161" s="170" t="s">
        <v>41</v>
      </c>
      <c r="O161" s="171"/>
      <c r="P161" s="171"/>
      <c r="Q161" s="170" t="s">
        <v>23</v>
      </c>
      <c r="R161" s="170"/>
      <c r="S161" s="170"/>
      <c r="T161" s="170" t="s">
        <v>22</v>
      </c>
    </row>
    <row r="162" spans="1:26" ht="21.75" hidden="1" customHeight="1" x14ac:dyDescent="0.2">
      <c r="A162" s="161"/>
      <c r="B162" s="165"/>
      <c r="C162" s="166"/>
      <c r="D162" s="166"/>
      <c r="E162" s="166"/>
      <c r="F162" s="166"/>
      <c r="G162" s="166"/>
      <c r="H162" s="166"/>
      <c r="I162" s="167"/>
      <c r="J162" s="169"/>
      <c r="K162" s="34" t="s">
        <v>28</v>
      </c>
      <c r="L162" s="34" t="s">
        <v>29</v>
      </c>
      <c r="M162" s="34" t="s">
        <v>30</v>
      </c>
      <c r="N162" s="34" t="s">
        <v>34</v>
      </c>
      <c r="O162" s="34" t="s">
        <v>7</v>
      </c>
      <c r="P162" s="34" t="s">
        <v>31</v>
      </c>
      <c r="Q162" s="34" t="s">
        <v>32</v>
      </c>
      <c r="R162" s="34" t="s">
        <v>28</v>
      </c>
      <c r="S162" s="34" t="s">
        <v>33</v>
      </c>
      <c r="T162" s="170"/>
    </row>
    <row r="163" spans="1:26" ht="16.5" hidden="1" customHeight="1" x14ac:dyDescent="0.2">
      <c r="A163" s="172" t="s">
        <v>66</v>
      </c>
      <c r="B163" s="173"/>
      <c r="C163" s="173"/>
      <c r="D163" s="173"/>
      <c r="E163" s="173"/>
      <c r="F163" s="173"/>
      <c r="G163" s="173"/>
      <c r="H163" s="173"/>
      <c r="I163" s="173"/>
      <c r="J163" s="173"/>
      <c r="K163" s="173"/>
      <c r="L163" s="173"/>
      <c r="M163" s="173"/>
      <c r="N163" s="173"/>
      <c r="O163" s="173"/>
      <c r="P163" s="173"/>
      <c r="Q163" s="173"/>
      <c r="R163" s="173"/>
      <c r="S163" s="173"/>
      <c r="T163" s="174"/>
    </row>
    <row r="164" spans="1:26" ht="15" hidden="1" customHeight="1" x14ac:dyDescent="0.2">
      <c r="A164" s="37"/>
      <c r="B164" s="147"/>
      <c r="C164" s="148"/>
      <c r="D164" s="148"/>
      <c r="E164" s="148"/>
      <c r="F164" s="148"/>
      <c r="G164" s="148"/>
      <c r="H164" s="148"/>
      <c r="I164" s="149"/>
      <c r="J164" s="26">
        <v>0</v>
      </c>
      <c r="K164" s="26">
        <v>0</v>
      </c>
      <c r="L164" s="26">
        <v>0</v>
      </c>
      <c r="M164" s="26">
        <v>0</v>
      </c>
      <c r="N164" s="20">
        <f>K164+L164+M164</f>
        <v>0</v>
      </c>
      <c r="O164" s="20">
        <f>P164-N164</f>
        <v>0</v>
      </c>
      <c r="P164" s="20">
        <f>ROUND(PRODUCT(J164,25)/14,0)</f>
        <v>0</v>
      </c>
      <c r="Q164" s="26"/>
      <c r="R164" s="26"/>
      <c r="S164" s="27"/>
      <c r="T164" s="11"/>
      <c r="U164" s="93" t="s">
        <v>105</v>
      </c>
      <c r="V164" s="96"/>
      <c r="W164" s="96"/>
      <c r="X164" s="96"/>
      <c r="Y164" s="96"/>
      <c r="Z164" s="96"/>
    </row>
    <row r="165" spans="1:26" hidden="1" x14ac:dyDescent="0.2">
      <c r="A165" s="37"/>
      <c r="B165" s="147"/>
      <c r="C165" s="148"/>
      <c r="D165" s="148"/>
      <c r="E165" s="148"/>
      <c r="F165" s="148"/>
      <c r="G165" s="148"/>
      <c r="H165" s="148"/>
      <c r="I165" s="149"/>
      <c r="J165" s="26">
        <v>0</v>
      </c>
      <c r="K165" s="26">
        <v>0</v>
      </c>
      <c r="L165" s="26">
        <v>0</v>
      </c>
      <c r="M165" s="26">
        <v>0</v>
      </c>
      <c r="N165" s="20">
        <f t="shared" ref="N165:N168" si="51">K165+L165+M165</f>
        <v>0</v>
      </c>
      <c r="O165" s="20">
        <f t="shared" ref="O165:O168" si="52">P165-N165</f>
        <v>0</v>
      </c>
      <c r="P165" s="20">
        <f t="shared" ref="P165:P168" si="53">ROUND(PRODUCT(J165,25)/14,0)</f>
        <v>0</v>
      </c>
      <c r="Q165" s="26"/>
      <c r="R165" s="26"/>
      <c r="S165" s="27"/>
      <c r="T165" s="11"/>
      <c r="U165" s="93"/>
      <c r="V165" s="96"/>
      <c r="W165" s="96"/>
      <c r="X165" s="96"/>
      <c r="Y165" s="96"/>
      <c r="Z165" s="96"/>
    </row>
    <row r="166" spans="1:26" hidden="1" x14ac:dyDescent="0.2">
      <c r="A166" s="37"/>
      <c r="B166" s="147"/>
      <c r="C166" s="148"/>
      <c r="D166" s="148"/>
      <c r="E166" s="148"/>
      <c r="F166" s="148"/>
      <c r="G166" s="148"/>
      <c r="H166" s="148"/>
      <c r="I166" s="149"/>
      <c r="J166" s="26">
        <v>0</v>
      </c>
      <c r="K166" s="26">
        <v>0</v>
      </c>
      <c r="L166" s="26">
        <v>0</v>
      </c>
      <c r="M166" s="26">
        <v>0</v>
      </c>
      <c r="N166" s="20">
        <f t="shared" ref="N166" si="54">K166+L166+M166</f>
        <v>0</v>
      </c>
      <c r="O166" s="20">
        <f t="shared" ref="O166" si="55">P166-N166</f>
        <v>0</v>
      </c>
      <c r="P166" s="20">
        <f t="shared" ref="P166" si="56">ROUND(PRODUCT(J166,25)/14,0)</f>
        <v>0</v>
      </c>
      <c r="Q166" s="26"/>
      <c r="R166" s="26"/>
      <c r="S166" s="27"/>
      <c r="T166" s="11"/>
      <c r="U166" s="93"/>
      <c r="V166" s="96"/>
      <c r="W166" s="96"/>
      <c r="X166" s="96"/>
      <c r="Y166" s="96"/>
      <c r="Z166" s="96"/>
    </row>
    <row r="167" spans="1:26" hidden="1" x14ac:dyDescent="0.2">
      <c r="A167" s="37"/>
      <c r="B167" s="147"/>
      <c r="C167" s="148"/>
      <c r="D167" s="148"/>
      <c r="E167" s="148"/>
      <c r="F167" s="148"/>
      <c r="G167" s="148"/>
      <c r="H167" s="148"/>
      <c r="I167" s="149"/>
      <c r="J167" s="26">
        <v>0</v>
      </c>
      <c r="K167" s="26">
        <v>0</v>
      </c>
      <c r="L167" s="26">
        <v>0</v>
      </c>
      <c r="M167" s="26">
        <v>0</v>
      </c>
      <c r="N167" s="20">
        <f t="shared" si="51"/>
        <v>0</v>
      </c>
      <c r="O167" s="20">
        <f t="shared" si="52"/>
        <v>0</v>
      </c>
      <c r="P167" s="20">
        <f t="shared" si="53"/>
        <v>0</v>
      </c>
      <c r="Q167" s="26"/>
      <c r="R167" s="26"/>
      <c r="S167" s="27"/>
      <c r="T167" s="11"/>
      <c r="U167" s="93"/>
      <c r="V167" s="96"/>
      <c r="W167" s="96"/>
      <c r="X167" s="96"/>
      <c r="Y167" s="96"/>
      <c r="Z167" s="96"/>
    </row>
    <row r="168" spans="1:26" hidden="1" x14ac:dyDescent="0.2">
      <c r="A168" s="37"/>
      <c r="B168" s="147"/>
      <c r="C168" s="148"/>
      <c r="D168" s="148"/>
      <c r="E168" s="148"/>
      <c r="F168" s="148"/>
      <c r="G168" s="148"/>
      <c r="H168" s="148"/>
      <c r="I168" s="149"/>
      <c r="J168" s="26">
        <v>0</v>
      </c>
      <c r="K168" s="26">
        <v>0</v>
      </c>
      <c r="L168" s="26">
        <v>0</v>
      </c>
      <c r="M168" s="26">
        <v>0</v>
      </c>
      <c r="N168" s="20">
        <f t="shared" si="51"/>
        <v>0</v>
      </c>
      <c r="O168" s="20">
        <f t="shared" si="52"/>
        <v>0</v>
      </c>
      <c r="P168" s="20">
        <f t="shared" si="53"/>
        <v>0</v>
      </c>
      <c r="Q168" s="26"/>
      <c r="R168" s="26"/>
      <c r="S168" s="27"/>
      <c r="T168" s="11"/>
      <c r="U168" s="93"/>
      <c r="V168" s="96"/>
      <c r="W168" s="96"/>
      <c r="X168" s="96"/>
      <c r="Y168" s="96"/>
      <c r="Z168" s="96"/>
    </row>
    <row r="169" spans="1:26" hidden="1" x14ac:dyDescent="0.2">
      <c r="A169" s="175" t="s">
        <v>67</v>
      </c>
      <c r="B169" s="176"/>
      <c r="C169" s="176"/>
      <c r="D169" s="176"/>
      <c r="E169" s="176"/>
      <c r="F169" s="176"/>
      <c r="G169" s="176"/>
      <c r="H169" s="176"/>
      <c r="I169" s="176"/>
      <c r="J169" s="176"/>
      <c r="K169" s="176"/>
      <c r="L169" s="176"/>
      <c r="M169" s="176"/>
      <c r="N169" s="176"/>
      <c r="O169" s="176"/>
      <c r="P169" s="176"/>
      <c r="Q169" s="176"/>
      <c r="R169" s="176"/>
      <c r="S169" s="176"/>
      <c r="T169" s="177"/>
      <c r="U169" s="93"/>
      <c r="V169" s="96"/>
      <c r="W169" s="96"/>
      <c r="X169" s="96"/>
      <c r="Y169" s="96"/>
      <c r="Z169" s="96"/>
    </row>
    <row r="170" spans="1:26" hidden="1" x14ac:dyDescent="0.2">
      <c r="A170" s="37"/>
      <c r="B170" s="147"/>
      <c r="C170" s="148"/>
      <c r="D170" s="148"/>
      <c r="E170" s="148"/>
      <c r="F170" s="148"/>
      <c r="G170" s="148"/>
      <c r="H170" s="148"/>
      <c r="I170" s="149"/>
      <c r="J170" s="26">
        <v>0</v>
      </c>
      <c r="K170" s="26">
        <v>0</v>
      </c>
      <c r="L170" s="26">
        <v>0</v>
      </c>
      <c r="M170" s="26">
        <v>0</v>
      </c>
      <c r="N170" s="20">
        <f t="shared" ref="N170:N174" si="57">K170+L170+M170</f>
        <v>0</v>
      </c>
      <c r="O170" s="20">
        <f t="shared" ref="O170:O174" si="58">P170-N170</f>
        <v>0</v>
      </c>
      <c r="P170" s="20">
        <f t="shared" ref="P170:P174" si="59">ROUND(PRODUCT(J170,25)/14,0)</f>
        <v>0</v>
      </c>
      <c r="Q170" s="26"/>
      <c r="R170" s="26"/>
      <c r="S170" s="27"/>
      <c r="T170" s="11"/>
      <c r="U170" s="93"/>
      <c r="V170" s="96"/>
      <c r="W170" s="96"/>
      <c r="X170" s="96"/>
      <c r="Y170" s="96"/>
      <c r="Z170" s="96"/>
    </row>
    <row r="171" spans="1:26" hidden="1" x14ac:dyDescent="0.2">
      <c r="A171" s="37"/>
      <c r="B171" s="147"/>
      <c r="C171" s="148"/>
      <c r="D171" s="148"/>
      <c r="E171" s="148"/>
      <c r="F171" s="148"/>
      <c r="G171" s="148"/>
      <c r="H171" s="148"/>
      <c r="I171" s="149"/>
      <c r="J171" s="26">
        <v>0</v>
      </c>
      <c r="K171" s="26">
        <v>0</v>
      </c>
      <c r="L171" s="26">
        <v>0</v>
      </c>
      <c r="M171" s="26">
        <v>0</v>
      </c>
      <c r="N171" s="20">
        <f t="shared" si="57"/>
        <v>0</v>
      </c>
      <c r="O171" s="20">
        <f t="shared" si="58"/>
        <v>0</v>
      </c>
      <c r="P171" s="20">
        <f t="shared" si="59"/>
        <v>0</v>
      </c>
      <c r="Q171" s="26"/>
      <c r="R171" s="26"/>
      <c r="S171" s="27"/>
      <c r="T171" s="11"/>
      <c r="U171" s="93"/>
      <c r="V171" s="96"/>
      <c r="W171" s="96"/>
      <c r="X171" s="96"/>
      <c r="Y171" s="96"/>
      <c r="Z171" s="96"/>
    </row>
    <row r="172" spans="1:26" ht="12.75" hidden="1" customHeight="1" x14ac:dyDescent="0.2">
      <c r="A172" s="37"/>
      <c r="B172" s="147"/>
      <c r="C172" s="148"/>
      <c r="D172" s="148"/>
      <c r="E172" s="148"/>
      <c r="F172" s="148"/>
      <c r="G172" s="148"/>
      <c r="H172" s="148"/>
      <c r="I172" s="149"/>
      <c r="J172" s="26">
        <v>0</v>
      </c>
      <c r="K172" s="26">
        <v>0</v>
      </c>
      <c r="L172" s="26">
        <v>0</v>
      </c>
      <c r="M172" s="26">
        <v>0</v>
      </c>
      <c r="N172" s="20">
        <f t="shared" si="57"/>
        <v>0</v>
      </c>
      <c r="O172" s="20">
        <f t="shared" si="58"/>
        <v>0</v>
      </c>
      <c r="P172" s="20">
        <f t="shared" si="59"/>
        <v>0</v>
      </c>
      <c r="Q172" s="26"/>
      <c r="R172" s="26"/>
      <c r="S172" s="27"/>
      <c r="T172" s="11"/>
    </row>
    <row r="173" spans="1:26" hidden="1" x14ac:dyDescent="0.2">
      <c r="A173" s="37"/>
      <c r="B173" s="147"/>
      <c r="C173" s="148"/>
      <c r="D173" s="148"/>
      <c r="E173" s="148"/>
      <c r="F173" s="148"/>
      <c r="G173" s="148"/>
      <c r="H173" s="148"/>
      <c r="I173" s="149"/>
      <c r="J173" s="26">
        <v>0</v>
      </c>
      <c r="K173" s="26">
        <v>0</v>
      </c>
      <c r="L173" s="26">
        <v>0</v>
      </c>
      <c r="M173" s="26">
        <v>0</v>
      </c>
      <c r="N173" s="20">
        <f t="shared" si="57"/>
        <v>0</v>
      </c>
      <c r="O173" s="20">
        <f t="shared" si="58"/>
        <v>0</v>
      </c>
      <c r="P173" s="20">
        <f t="shared" si="59"/>
        <v>0</v>
      </c>
      <c r="Q173" s="26"/>
      <c r="R173" s="26"/>
      <c r="S173" s="27"/>
      <c r="T173" s="11"/>
    </row>
    <row r="174" spans="1:26" hidden="1" x14ac:dyDescent="0.2">
      <c r="A174" s="37"/>
      <c r="B174" s="147"/>
      <c r="C174" s="148"/>
      <c r="D174" s="148"/>
      <c r="E174" s="148"/>
      <c r="F174" s="148"/>
      <c r="G174" s="148"/>
      <c r="H174" s="148"/>
      <c r="I174" s="149"/>
      <c r="J174" s="26">
        <v>0</v>
      </c>
      <c r="K174" s="26">
        <v>0</v>
      </c>
      <c r="L174" s="26">
        <v>0</v>
      </c>
      <c r="M174" s="26">
        <v>0</v>
      </c>
      <c r="N174" s="20">
        <f t="shared" si="57"/>
        <v>0</v>
      </c>
      <c r="O174" s="20">
        <f t="shared" si="58"/>
        <v>0</v>
      </c>
      <c r="P174" s="20">
        <f t="shared" si="59"/>
        <v>0</v>
      </c>
      <c r="Q174" s="26"/>
      <c r="R174" s="26"/>
      <c r="S174" s="27"/>
      <c r="T174" s="11"/>
    </row>
    <row r="175" spans="1:26" hidden="1" x14ac:dyDescent="0.2">
      <c r="A175" s="175" t="s">
        <v>68</v>
      </c>
      <c r="B175" s="176"/>
      <c r="C175" s="176"/>
      <c r="D175" s="176"/>
      <c r="E175" s="176"/>
      <c r="F175" s="176"/>
      <c r="G175" s="176"/>
      <c r="H175" s="176"/>
      <c r="I175" s="176"/>
      <c r="J175" s="176"/>
      <c r="K175" s="176"/>
      <c r="L175" s="176"/>
      <c r="M175" s="176"/>
      <c r="N175" s="176"/>
      <c r="O175" s="176"/>
      <c r="P175" s="176"/>
      <c r="Q175" s="176"/>
      <c r="R175" s="176"/>
      <c r="S175" s="176"/>
      <c r="T175" s="177"/>
    </row>
    <row r="176" spans="1:26" hidden="1" x14ac:dyDescent="0.2">
      <c r="A176" s="37"/>
      <c r="B176" s="147"/>
      <c r="C176" s="148"/>
      <c r="D176" s="148"/>
      <c r="E176" s="148"/>
      <c r="F176" s="148"/>
      <c r="G176" s="148"/>
      <c r="H176" s="148"/>
      <c r="I176" s="149"/>
      <c r="J176" s="26">
        <v>0</v>
      </c>
      <c r="K176" s="26">
        <v>0</v>
      </c>
      <c r="L176" s="26">
        <v>0</v>
      </c>
      <c r="M176" s="26">
        <v>0</v>
      </c>
      <c r="N176" s="20">
        <f t="shared" ref="N176:N181" si="60">K176+L176+M176</f>
        <v>0</v>
      </c>
      <c r="O176" s="20">
        <f t="shared" ref="O176:O181" si="61">P176-N176</f>
        <v>0</v>
      </c>
      <c r="P176" s="20">
        <f t="shared" ref="P176:P188" si="62">ROUND(PRODUCT(J176,25)/14,0)</f>
        <v>0</v>
      </c>
      <c r="Q176" s="26"/>
      <c r="R176" s="26"/>
      <c r="S176" s="27"/>
      <c r="T176" s="11"/>
    </row>
    <row r="177" spans="1:20" hidden="1" x14ac:dyDescent="0.2">
      <c r="A177" s="37"/>
      <c r="B177" s="147"/>
      <c r="C177" s="148"/>
      <c r="D177" s="148"/>
      <c r="E177" s="148"/>
      <c r="F177" s="148"/>
      <c r="G177" s="148"/>
      <c r="H177" s="148"/>
      <c r="I177" s="149"/>
      <c r="J177" s="26">
        <v>0</v>
      </c>
      <c r="K177" s="26">
        <v>0</v>
      </c>
      <c r="L177" s="26">
        <v>0</v>
      </c>
      <c r="M177" s="26">
        <v>0</v>
      </c>
      <c r="N177" s="20">
        <f t="shared" si="60"/>
        <v>0</v>
      </c>
      <c r="O177" s="20">
        <f t="shared" si="61"/>
        <v>0</v>
      </c>
      <c r="P177" s="20">
        <f t="shared" si="62"/>
        <v>0</v>
      </c>
      <c r="Q177" s="26"/>
      <c r="R177" s="26"/>
      <c r="S177" s="27"/>
      <c r="T177" s="11"/>
    </row>
    <row r="178" spans="1:20" ht="13.5" hidden="1" customHeight="1" x14ac:dyDescent="0.2">
      <c r="A178" s="37"/>
      <c r="B178" s="147"/>
      <c r="C178" s="148"/>
      <c r="D178" s="148"/>
      <c r="E178" s="148"/>
      <c r="F178" s="148"/>
      <c r="G178" s="148"/>
      <c r="H178" s="148"/>
      <c r="I178" s="149"/>
      <c r="J178" s="26">
        <v>0</v>
      </c>
      <c r="K178" s="26">
        <v>0</v>
      </c>
      <c r="L178" s="26">
        <v>0</v>
      </c>
      <c r="M178" s="26">
        <v>0</v>
      </c>
      <c r="N178" s="20">
        <f t="shared" si="60"/>
        <v>0</v>
      </c>
      <c r="O178" s="20">
        <f t="shared" si="61"/>
        <v>0</v>
      </c>
      <c r="P178" s="20">
        <f t="shared" si="62"/>
        <v>0</v>
      </c>
      <c r="Q178" s="26"/>
      <c r="R178" s="26"/>
      <c r="S178" s="27"/>
      <c r="T178" s="11"/>
    </row>
    <row r="179" spans="1:20" hidden="1" x14ac:dyDescent="0.2">
      <c r="A179" s="37"/>
      <c r="B179" s="147"/>
      <c r="C179" s="148"/>
      <c r="D179" s="148"/>
      <c r="E179" s="148"/>
      <c r="F179" s="148"/>
      <c r="G179" s="148"/>
      <c r="H179" s="148"/>
      <c r="I179" s="149"/>
      <c r="J179" s="26">
        <v>0</v>
      </c>
      <c r="K179" s="26">
        <v>0</v>
      </c>
      <c r="L179" s="26">
        <v>0</v>
      </c>
      <c r="M179" s="26">
        <v>0</v>
      </c>
      <c r="N179" s="20">
        <f t="shared" si="60"/>
        <v>0</v>
      </c>
      <c r="O179" s="20">
        <f t="shared" si="61"/>
        <v>0</v>
      </c>
      <c r="P179" s="20">
        <f t="shared" si="62"/>
        <v>0</v>
      </c>
      <c r="Q179" s="26"/>
      <c r="R179" s="26"/>
      <c r="S179" s="27"/>
      <c r="T179" s="11"/>
    </row>
    <row r="180" spans="1:20" hidden="1" x14ac:dyDescent="0.2">
      <c r="A180" s="37"/>
      <c r="B180" s="147"/>
      <c r="C180" s="148"/>
      <c r="D180" s="148"/>
      <c r="E180" s="148"/>
      <c r="F180" s="148"/>
      <c r="G180" s="148"/>
      <c r="H180" s="148"/>
      <c r="I180" s="149"/>
      <c r="J180" s="26">
        <v>0</v>
      </c>
      <c r="K180" s="26">
        <v>0</v>
      </c>
      <c r="L180" s="26">
        <v>0</v>
      </c>
      <c r="M180" s="26">
        <v>0</v>
      </c>
      <c r="N180" s="20">
        <f t="shared" si="60"/>
        <v>0</v>
      </c>
      <c r="O180" s="20">
        <f t="shared" si="61"/>
        <v>0</v>
      </c>
      <c r="P180" s="20">
        <f t="shared" si="62"/>
        <v>0</v>
      </c>
      <c r="Q180" s="26"/>
      <c r="R180" s="26"/>
      <c r="S180" s="27"/>
      <c r="T180" s="11"/>
    </row>
    <row r="181" spans="1:20" hidden="1" x14ac:dyDescent="0.2">
      <c r="A181" s="37"/>
      <c r="B181" s="147"/>
      <c r="C181" s="148"/>
      <c r="D181" s="148"/>
      <c r="E181" s="148"/>
      <c r="F181" s="148"/>
      <c r="G181" s="148"/>
      <c r="H181" s="148"/>
      <c r="I181" s="149"/>
      <c r="J181" s="26">
        <v>0</v>
      </c>
      <c r="K181" s="26">
        <v>0</v>
      </c>
      <c r="L181" s="26">
        <v>0</v>
      </c>
      <c r="M181" s="26">
        <v>0</v>
      </c>
      <c r="N181" s="20">
        <f t="shared" si="60"/>
        <v>0</v>
      </c>
      <c r="O181" s="20">
        <f t="shared" si="61"/>
        <v>0</v>
      </c>
      <c r="P181" s="20">
        <f t="shared" si="62"/>
        <v>0</v>
      </c>
      <c r="Q181" s="26"/>
      <c r="R181" s="26"/>
      <c r="S181" s="27"/>
      <c r="T181" s="11"/>
    </row>
    <row r="182" spans="1:20" ht="15.75" hidden="1" customHeight="1" x14ac:dyDescent="0.2">
      <c r="A182" s="175" t="s">
        <v>69</v>
      </c>
      <c r="B182" s="200"/>
      <c r="C182" s="200"/>
      <c r="D182" s="200"/>
      <c r="E182" s="200"/>
      <c r="F182" s="200"/>
      <c r="G182" s="200"/>
      <c r="H182" s="200"/>
      <c r="I182" s="200"/>
      <c r="J182" s="200"/>
      <c r="K182" s="200"/>
      <c r="L182" s="200"/>
      <c r="M182" s="200"/>
      <c r="N182" s="200"/>
      <c r="O182" s="200"/>
      <c r="P182" s="200"/>
      <c r="Q182" s="200"/>
      <c r="R182" s="200"/>
      <c r="S182" s="200"/>
      <c r="T182" s="201"/>
    </row>
    <row r="183" spans="1:20" hidden="1" x14ac:dyDescent="0.2">
      <c r="A183" s="37"/>
      <c r="B183" s="199"/>
      <c r="C183" s="199"/>
      <c r="D183" s="199"/>
      <c r="E183" s="199"/>
      <c r="F183" s="199"/>
      <c r="G183" s="199"/>
      <c r="H183" s="199"/>
      <c r="I183" s="199"/>
      <c r="J183" s="26">
        <v>0</v>
      </c>
      <c r="K183" s="26">
        <v>0</v>
      </c>
      <c r="L183" s="26">
        <v>0</v>
      </c>
      <c r="M183" s="26">
        <v>0</v>
      </c>
      <c r="N183" s="20">
        <f t="shared" ref="N183:N188" si="63">K183+L183+M183</f>
        <v>0</v>
      </c>
      <c r="O183" s="20">
        <f t="shared" ref="O183:O188" si="64">P183-N183</f>
        <v>0</v>
      </c>
      <c r="P183" s="20">
        <f t="shared" si="62"/>
        <v>0</v>
      </c>
      <c r="Q183" s="26"/>
      <c r="R183" s="26"/>
      <c r="S183" s="27"/>
      <c r="T183" s="11"/>
    </row>
    <row r="184" spans="1:20" hidden="1" x14ac:dyDescent="0.2">
      <c r="A184" s="37"/>
      <c r="B184" s="199"/>
      <c r="C184" s="199"/>
      <c r="D184" s="199"/>
      <c r="E184" s="199"/>
      <c r="F184" s="199"/>
      <c r="G184" s="199"/>
      <c r="H184" s="199"/>
      <c r="I184" s="199"/>
      <c r="J184" s="26">
        <v>0</v>
      </c>
      <c r="K184" s="26">
        <v>0</v>
      </c>
      <c r="L184" s="26">
        <v>0</v>
      </c>
      <c r="M184" s="26">
        <v>0</v>
      </c>
      <c r="N184" s="20">
        <f t="shared" si="63"/>
        <v>0</v>
      </c>
      <c r="O184" s="20">
        <f t="shared" si="64"/>
        <v>0</v>
      </c>
      <c r="P184" s="20">
        <f t="shared" si="62"/>
        <v>0</v>
      </c>
      <c r="Q184" s="26"/>
      <c r="R184" s="26"/>
      <c r="S184" s="27"/>
      <c r="T184" s="11"/>
    </row>
    <row r="185" spans="1:20" hidden="1" x14ac:dyDescent="0.2">
      <c r="A185" s="37"/>
      <c r="B185" s="199"/>
      <c r="C185" s="199"/>
      <c r="D185" s="199"/>
      <c r="E185" s="199"/>
      <c r="F185" s="199"/>
      <c r="G185" s="199"/>
      <c r="H185" s="199"/>
      <c r="I185" s="199"/>
      <c r="J185" s="26">
        <v>0</v>
      </c>
      <c r="K185" s="26">
        <v>0</v>
      </c>
      <c r="L185" s="26">
        <v>0</v>
      </c>
      <c r="M185" s="26">
        <v>0</v>
      </c>
      <c r="N185" s="20">
        <f t="shared" si="63"/>
        <v>0</v>
      </c>
      <c r="O185" s="20">
        <f t="shared" si="64"/>
        <v>0</v>
      </c>
      <c r="P185" s="20">
        <f t="shared" si="62"/>
        <v>0</v>
      </c>
      <c r="Q185" s="26"/>
      <c r="R185" s="26"/>
      <c r="S185" s="27"/>
      <c r="T185" s="11"/>
    </row>
    <row r="186" spans="1:20" ht="13.5" hidden="1" customHeight="1" x14ac:dyDescent="0.2">
      <c r="A186" s="37"/>
      <c r="B186" s="199"/>
      <c r="C186" s="199"/>
      <c r="D186" s="199"/>
      <c r="E186" s="199"/>
      <c r="F186" s="199"/>
      <c r="G186" s="199"/>
      <c r="H186" s="199"/>
      <c r="I186" s="199"/>
      <c r="J186" s="26">
        <v>0</v>
      </c>
      <c r="K186" s="26">
        <v>0</v>
      </c>
      <c r="L186" s="26">
        <v>0</v>
      </c>
      <c r="M186" s="26">
        <v>0</v>
      </c>
      <c r="N186" s="20">
        <f t="shared" si="63"/>
        <v>0</v>
      </c>
      <c r="O186" s="20">
        <f t="shared" si="64"/>
        <v>0</v>
      </c>
      <c r="P186" s="20">
        <f t="shared" si="62"/>
        <v>0</v>
      </c>
      <c r="Q186" s="26"/>
      <c r="R186" s="26"/>
      <c r="S186" s="27"/>
      <c r="T186" s="11"/>
    </row>
    <row r="187" spans="1:20" ht="14.25" hidden="1" customHeight="1" x14ac:dyDescent="0.2">
      <c r="A187" s="37"/>
      <c r="B187" s="199"/>
      <c r="C187" s="199"/>
      <c r="D187" s="199"/>
      <c r="E187" s="199"/>
      <c r="F187" s="199"/>
      <c r="G187" s="199"/>
      <c r="H187" s="199"/>
      <c r="I187" s="199"/>
      <c r="J187" s="26">
        <v>0</v>
      </c>
      <c r="K187" s="26">
        <v>0</v>
      </c>
      <c r="L187" s="26">
        <v>0</v>
      </c>
      <c r="M187" s="26">
        <v>0</v>
      </c>
      <c r="N187" s="20">
        <f t="shared" si="63"/>
        <v>0</v>
      </c>
      <c r="O187" s="20">
        <f t="shared" si="64"/>
        <v>0</v>
      </c>
      <c r="P187" s="20">
        <f t="shared" si="62"/>
        <v>0</v>
      </c>
      <c r="Q187" s="26"/>
      <c r="R187" s="26"/>
      <c r="S187" s="27"/>
      <c r="T187" s="11"/>
    </row>
    <row r="188" spans="1:20" ht="12.75" hidden="1" customHeight="1" x14ac:dyDescent="0.2">
      <c r="A188" s="37"/>
      <c r="B188" s="199"/>
      <c r="C188" s="199"/>
      <c r="D188" s="199"/>
      <c r="E188" s="199"/>
      <c r="F188" s="199"/>
      <c r="G188" s="199"/>
      <c r="H188" s="199"/>
      <c r="I188" s="199"/>
      <c r="J188" s="26">
        <v>0</v>
      </c>
      <c r="K188" s="26">
        <v>0</v>
      </c>
      <c r="L188" s="26">
        <v>0</v>
      </c>
      <c r="M188" s="26">
        <v>0</v>
      </c>
      <c r="N188" s="20">
        <f t="shared" si="63"/>
        <v>0</v>
      </c>
      <c r="O188" s="20">
        <f t="shared" si="64"/>
        <v>0</v>
      </c>
      <c r="P188" s="20">
        <f t="shared" si="62"/>
        <v>0</v>
      </c>
      <c r="Q188" s="26"/>
      <c r="R188" s="26"/>
      <c r="S188" s="27"/>
      <c r="T188" s="11"/>
    </row>
    <row r="189" spans="1:20" ht="29.25" hidden="1" customHeight="1" x14ac:dyDescent="0.2">
      <c r="A189" s="178" t="s">
        <v>103</v>
      </c>
      <c r="B189" s="179"/>
      <c r="C189" s="179"/>
      <c r="D189" s="179"/>
      <c r="E189" s="179"/>
      <c r="F189" s="179"/>
      <c r="G189" s="179"/>
      <c r="H189" s="179"/>
      <c r="I189" s="180"/>
      <c r="J189" s="23">
        <f t="shared" ref="J189:P189" si="65">SUM(J164,J165,J166,J167,J168,J170,J171,J172,J173,J174,J176,J177,J178,J179,J180,J181,J183,J184,J185,J186,J187,J188)</f>
        <v>0</v>
      </c>
      <c r="K189" s="23">
        <f t="shared" si="65"/>
        <v>0</v>
      </c>
      <c r="L189" s="23">
        <f t="shared" si="65"/>
        <v>0</v>
      </c>
      <c r="M189" s="23">
        <f t="shared" si="65"/>
        <v>0</v>
      </c>
      <c r="N189" s="23">
        <f t="shared" si="65"/>
        <v>0</v>
      </c>
      <c r="O189" s="23">
        <f t="shared" si="65"/>
        <v>0</v>
      </c>
      <c r="P189" s="23">
        <f t="shared" si="65"/>
        <v>0</v>
      </c>
      <c r="Q189" s="23">
        <f>COUNTIF(Q164:Q168,"E")+COUNTIF(Q170:Q174,"E")+COUNTIF(Q176:Q181,"E")+COUNTIF(Q183:Q188,"E")</f>
        <v>0</v>
      </c>
      <c r="R189" s="23">
        <f>COUNTIF(R164:R168,"C")+COUNTIF(R170:R174,"C")+COUNTIF(R176:R181,"C")+COUNTIF(R183:R188,"C")</f>
        <v>0</v>
      </c>
      <c r="S189" s="23">
        <f>COUNTIF(S164:S168,"VP")+COUNTIF(S170:S174,"VP")+COUNTIF(S176:S181,"VP")+COUNTIF(S183:S188,"VP")</f>
        <v>0</v>
      </c>
      <c r="T189" s="28"/>
    </row>
    <row r="190" spans="1:20" ht="15" hidden="1" customHeight="1" x14ac:dyDescent="0.2">
      <c r="A190" s="181" t="s">
        <v>49</v>
      </c>
      <c r="B190" s="182"/>
      <c r="C190" s="182"/>
      <c r="D190" s="182"/>
      <c r="E190" s="182"/>
      <c r="F190" s="182"/>
      <c r="G190" s="182"/>
      <c r="H190" s="182"/>
      <c r="I190" s="182"/>
      <c r="J190" s="183"/>
      <c r="K190" s="23">
        <f>K189*14</f>
        <v>0</v>
      </c>
      <c r="L190" s="23">
        <f>L189*14</f>
        <v>0</v>
      </c>
      <c r="M190" s="23">
        <f>M189*14</f>
        <v>0</v>
      </c>
      <c r="N190" s="23">
        <f>N189*14</f>
        <v>0</v>
      </c>
      <c r="O190" s="23">
        <f>O189*14</f>
        <v>0</v>
      </c>
      <c r="P190" s="23">
        <f>SUM(N190:O190)</f>
        <v>0</v>
      </c>
      <c r="Q190" s="187"/>
      <c r="R190" s="188"/>
      <c r="S190" s="188"/>
      <c r="T190" s="189"/>
    </row>
    <row r="191" spans="1:20" ht="15" hidden="1" customHeight="1" x14ac:dyDescent="0.2">
      <c r="A191" s="184"/>
      <c r="B191" s="185"/>
      <c r="C191" s="185"/>
      <c r="D191" s="185"/>
      <c r="E191" s="185"/>
      <c r="F191" s="185"/>
      <c r="G191" s="185"/>
      <c r="H191" s="185"/>
      <c r="I191" s="185"/>
      <c r="J191" s="186"/>
      <c r="K191" s="193">
        <f>SUM(K190:M190)</f>
        <v>0</v>
      </c>
      <c r="L191" s="194"/>
      <c r="M191" s="195"/>
      <c r="N191" s="196">
        <f>SUM(N190:P190)</f>
        <v>0</v>
      </c>
      <c r="O191" s="197"/>
      <c r="P191" s="198"/>
      <c r="Q191" s="190"/>
      <c r="R191" s="191"/>
      <c r="S191" s="191"/>
      <c r="T191" s="192"/>
    </row>
    <row r="192" spans="1:20" ht="15" hidden="1" customHeight="1" x14ac:dyDescent="0.2">
      <c r="A192" s="12"/>
      <c r="B192" s="12"/>
      <c r="C192" s="12"/>
      <c r="D192" s="12"/>
      <c r="E192" s="12"/>
      <c r="F192" s="12"/>
      <c r="G192" s="12"/>
      <c r="H192" s="12"/>
      <c r="I192" s="12"/>
      <c r="J192" s="12"/>
      <c r="K192" s="13"/>
      <c r="L192" s="13"/>
      <c r="M192" s="13"/>
      <c r="N192" s="16"/>
      <c r="O192" s="16"/>
      <c r="P192" s="16"/>
      <c r="Q192" s="16"/>
      <c r="R192" s="16"/>
      <c r="S192" s="16"/>
      <c r="T192" s="16"/>
    </row>
    <row r="193" spans="1:20" ht="15" hidden="1" customHeight="1" x14ac:dyDescent="0.2">
      <c r="A193" s="12"/>
      <c r="B193" s="12"/>
      <c r="C193" s="12"/>
      <c r="D193" s="12"/>
      <c r="E193" s="12"/>
      <c r="F193" s="12"/>
      <c r="G193" s="12"/>
      <c r="H193" s="12"/>
      <c r="I193" s="12"/>
      <c r="J193" s="12"/>
      <c r="K193" s="13"/>
      <c r="L193" s="13"/>
      <c r="M193" s="13"/>
      <c r="N193" s="16"/>
      <c r="O193" s="16"/>
      <c r="P193" s="16"/>
      <c r="Q193" s="16"/>
      <c r="R193" s="16"/>
      <c r="S193" s="16"/>
      <c r="T193" s="16"/>
    </row>
    <row r="194" spans="1:20" ht="24" hidden="1" customHeight="1" x14ac:dyDescent="0.2">
      <c r="A194" s="166" t="s">
        <v>51</v>
      </c>
      <c r="B194" s="166"/>
      <c r="C194" s="166"/>
      <c r="D194" s="166"/>
      <c r="E194" s="166"/>
      <c r="F194" s="166"/>
      <c r="G194" s="166"/>
      <c r="H194" s="166"/>
      <c r="I194" s="166"/>
      <c r="J194" s="166"/>
      <c r="K194" s="166"/>
      <c r="L194" s="166"/>
      <c r="M194" s="166"/>
      <c r="N194" s="166"/>
      <c r="O194" s="166"/>
      <c r="P194" s="166"/>
      <c r="Q194" s="166"/>
      <c r="R194" s="166"/>
      <c r="S194" s="166"/>
      <c r="T194" s="166"/>
    </row>
    <row r="195" spans="1:20" ht="16.5" hidden="1" customHeight="1" x14ac:dyDescent="0.2">
      <c r="A195" s="103" t="s">
        <v>52</v>
      </c>
      <c r="B195" s="218"/>
      <c r="C195" s="218"/>
      <c r="D195" s="218"/>
      <c r="E195" s="218"/>
      <c r="F195" s="218"/>
      <c r="G195" s="218"/>
      <c r="H195" s="218"/>
      <c r="I195" s="218"/>
      <c r="J195" s="218"/>
      <c r="K195" s="218"/>
      <c r="L195" s="218"/>
      <c r="M195" s="218"/>
      <c r="N195" s="218"/>
      <c r="O195" s="218"/>
      <c r="P195" s="218"/>
      <c r="Q195" s="218"/>
      <c r="R195" s="218"/>
      <c r="S195" s="218"/>
      <c r="T195" s="104"/>
    </row>
    <row r="196" spans="1:20" ht="34.5" hidden="1" customHeight="1" x14ac:dyDescent="0.2">
      <c r="A196" s="208" t="s">
        <v>27</v>
      </c>
      <c r="B196" s="208" t="s">
        <v>26</v>
      </c>
      <c r="C196" s="208"/>
      <c r="D196" s="208"/>
      <c r="E196" s="208"/>
      <c r="F196" s="208"/>
      <c r="G196" s="208"/>
      <c r="H196" s="208"/>
      <c r="I196" s="208"/>
      <c r="J196" s="102" t="s">
        <v>40</v>
      </c>
      <c r="K196" s="102" t="s">
        <v>24</v>
      </c>
      <c r="L196" s="102"/>
      <c r="M196" s="102"/>
      <c r="N196" s="102" t="s">
        <v>41</v>
      </c>
      <c r="O196" s="102"/>
      <c r="P196" s="102"/>
      <c r="Q196" s="102" t="s">
        <v>23</v>
      </c>
      <c r="R196" s="102"/>
      <c r="S196" s="102"/>
      <c r="T196" s="102" t="s">
        <v>22</v>
      </c>
    </row>
    <row r="197" spans="1:20" hidden="1" x14ac:dyDescent="0.2">
      <c r="A197" s="208"/>
      <c r="B197" s="208"/>
      <c r="C197" s="208"/>
      <c r="D197" s="208"/>
      <c r="E197" s="208"/>
      <c r="F197" s="208"/>
      <c r="G197" s="208"/>
      <c r="H197" s="208"/>
      <c r="I197" s="208"/>
      <c r="J197" s="102"/>
      <c r="K197" s="30" t="s">
        <v>28</v>
      </c>
      <c r="L197" s="30" t="s">
        <v>29</v>
      </c>
      <c r="M197" s="30" t="s">
        <v>30</v>
      </c>
      <c r="N197" s="30" t="s">
        <v>34</v>
      </c>
      <c r="O197" s="30" t="s">
        <v>7</v>
      </c>
      <c r="P197" s="30" t="s">
        <v>31</v>
      </c>
      <c r="Q197" s="30" t="s">
        <v>32</v>
      </c>
      <c r="R197" s="30" t="s">
        <v>28</v>
      </c>
      <c r="S197" s="30" t="s">
        <v>33</v>
      </c>
      <c r="T197" s="102"/>
    </row>
    <row r="198" spans="1:20" hidden="1" x14ac:dyDescent="0.2">
      <c r="A198" s="33" t="str">
        <f t="shared" ref="A198:A221" si="66">IF(ISNA(INDEX($A$37:$T$188,MATCH($B198,$B$37:$B$188,0),1)),"",INDEX($A$37:$T$188,MATCH($B198,$B$37:$B$188,0),1))</f>
        <v/>
      </c>
      <c r="B198" s="155" t="s">
        <v>62</v>
      </c>
      <c r="C198" s="155"/>
      <c r="D198" s="155"/>
      <c r="E198" s="155"/>
      <c r="F198" s="155"/>
      <c r="G198" s="155"/>
      <c r="H198" s="155"/>
      <c r="I198" s="155"/>
      <c r="J198" s="20" t="str">
        <f t="shared" ref="J198:J221" si="67">IF(ISNA(INDEX($A$37:$T$188,MATCH($B198,$B$37:$B$188,0),10)),"",INDEX($A$37:$T$188,MATCH($B198,$B$37:$B$188,0),10))</f>
        <v/>
      </c>
      <c r="K198" s="20" t="str">
        <f t="shared" ref="K198:K221" si="68">IF(ISNA(INDEX($A$37:$T$188,MATCH($B198,$B$37:$B$188,0),11)),"",INDEX($A$37:$T$188,MATCH($B198,$B$37:$B$188,0),11))</f>
        <v/>
      </c>
      <c r="L198" s="20" t="str">
        <f t="shared" ref="L198:L221" si="69">IF(ISNA(INDEX($A$37:$T$188,MATCH($B198,$B$37:$B$188,0),12)),"",INDEX($A$37:$T$188,MATCH($B198,$B$37:$B$188,0),12))</f>
        <v/>
      </c>
      <c r="M198" s="20" t="str">
        <f t="shared" ref="M198:M221" si="70">IF(ISNA(INDEX($A$37:$T$188,MATCH($B198,$B$37:$B$188,0),13)),"",INDEX($A$37:$T$188,MATCH($B198,$B$37:$B$188,0),13))</f>
        <v/>
      </c>
      <c r="N198" s="20" t="str">
        <f t="shared" ref="N198:N221" si="71">IF(ISNA(INDEX($A$37:$T$188,MATCH($B198,$B$37:$B$188,0),14)),"",INDEX($A$37:$T$188,MATCH($B198,$B$37:$B$188,0),14))</f>
        <v/>
      </c>
      <c r="O198" s="20" t="str">
        <f t="shared" ref="O198:O221" si="72">IF(ISNA(INDEX($A$37:$T$188,MATCH($B198,$B$37:$B$188,0),15)),"",INDEX($A$37:$T$188,MATCH($B198,$B$37:$B$188,0),15))</f>
        <v/>
      </c>
      <c r="P198" s="20" t="str">
        <f t="shared" ref="P198:P221" si="73">IF(ISNA(INDEX($A$37:$T$188,MATCH($B198,$B$37:$B$188,0),16)),"",INDEX($A$37:$T$188,MATCH($B198,$B$37:$B$188,0),16))</f>
        <v/>
      </c>
      <c r="Q198" s="29" t="str">
        <f t="shared" ref="Q198:Q221" si="74">IF(ISNA(INDEX($A$37:$T$188,MATCH($B198,$B$37:$B$188,0),17)),"",INDEX($A$37:$T$188,MATCH($B198,$B$37:$B$188,0),17))</f>
        <v/>
      </c>
      <c r="R198" s="29" t="str">
        <f t="shared" ref="R198:R221" si="75">IF(ISNA(INDEX($A$37:$T$188,MATCH($B198,$B$37:$B$188,0),18)),"",INDEX($A$37:$T$188,MATCH($B198,$B$37:$B$188,0),18))</f>
        <v/>
      </c>
      <c r="S198" s="29" t="str">
        <f t="shared" ref="S198:S221" si="76">IF(ISNA(INDEX($A$37:$T$188,MATCH($B198,$B$37:$B$188,0),19)),"",INDEX($A$37:$T$188,MATCH($B198,$B$37:$B$188,0),19))</f>
        <v/>
      </c>
      <c r="T198" s="21" t="s">
        <v>37</v>
      </c>
    </row>
    <row r="199" spans="1:20" hidden="1" x14ac:dyDescent="0.2">
      <c r="A199" s="33" t="str">
        <f t="shared" si="66"/>
        <v/>
      </c>
      <c r="B199" s="155"/>
      <c r="C199" s="155"/>
      <c r="D199" s="155"/>
      <c r="E199" s="155"/>
      <c r="F199" s="155"/>
      <c r="G199" s="155"/>
      <c r="H199" s="155"/>
      <c r="I199" s="155"/>
      <c r="J199" s="20" t="str">
        <f t="shared" si="67"/>
        <v/>
      </c>
      <c r="K199" s="20" t="str">
        <f t="shared" si="68"/>
        <v/>
      </c>
      <c r="L199" s="20" t="str">
        <f t="shared" si="69"/>
        <v/>
      </c>
      <c r="M199" s="20" t="str">
        <f t="shared" si="70"/>
        <v/>
      </c>
      <c r="N199" s="20" t="str">
        <f t="shared" si="71"/>
        <v/>
      </c>
      <c r="O199" s="20" t="str">
        <f t="shared" si="72"/>
        <v/>
      </c>
      <c r="P199" s="20" t="str">
        <f t="shared" si="73"/>
        <v/>
      </c>
      <c r="Q199" s="29" t="str">
        <f t="shared" si="74"/>
        <v/>
      </c>
      <c r="R199" s="29" t="str">
        <f t="shared" si="75"/>
        <v/>
      </c>
      <c r="S199" s="29" t="str">
        <f t="shared" si="76"/>
        <v/>
      </c>
      <c r="T199" s="21" t="s">
        <v>37</v>
      </c>
    </row>
    <row r="200" spans="1:20" hidden="1" x14ac:dyDescent="0.2">
      <c r="A200" s="33" t="str">
        <f t="shared" si="66"/>
        <v/>
      </c>
      <c r="B200" s="155"/>
      <c r="C200" s="155"/>
      <c r="D200" s="155"/>
      <c r="E200" s="155"/>
      <c r="F200" s="155"/>
      <c r="G200" s="155"/>
      <c r="H200" s="155"/>
      <c r="I200" s="155"/>
      <c r="J200" s="20" t="str">
        <f t="shared" si="67"/>
        <v/>
      </c>
      <c r="K200" s="20" t="str">
        <f t="shared" si="68"/>
        <v/>
      </c>
      <c r="L200" s="20" t="str">
        <f t="shared" si="69"/>
        <v/>
      </c>
      <c r="M200" s="20" t="str">
        <f t="shared" si="70"/>
        <v/>
      </c>
      <c r="N200" s="20" t="str">
        <f t="shared" si="71"/>
        <v/>
      </c>
      <c r="O200" s="20" t="str">
        <f t="shared" si="72"/>
        <v/>
      </c>
      <c r="P200" s="20" t="str">
        <f t="shared" si="73"/>
        <v/>
      </c>
      <c r="Q200" s="29" t="str">
        <f t="shared" si="74"/>
        <v/>
      </c>
      <c r="R200" s="29" t="str">
        <f t="shared" si="75"/>
        <v/>
      </c>
      <c r="S200" s="29" t="str">
        <f t="shared" si="76"/>
        <v/>
      </c>
      <c r="T200" s="21" t="s">
        <v>37</v>
      </c>
    </row>
    <row r="201" spans="1:20" hidden="1" x14ac:dyDescent="0.2">
      <c r="A201" s="33" t="str">
        <f t="shared" si="66"/>
        <v/>
      </c>
      <c r="B201" s="155"/>
      <c r="C201" s="155"/>
      <c r="D201" s="155"/>
      <c r="E201" s="155"/>
      <c r="F201" s="155"/>
      <c r="G201" s="155"/>
      <c r="H201" s="155"/>
      <c r="I201" s="155"/>
      <c r="J201" s="20" t="str">
        <f t="shared" si="67"/>
        <v/>
      </c>
      <c r="K201" s="20" t="str">
        <f t="shared" si="68"/>
        <v/>
      </c>
      <c r="L201" s="20" t="str">
        <f t="shared" si="69"/>
        <v/>
      </c>
      <c r="M201" s="20" t="str">
        <f t="shared" si="70"/>
        <v/>
      </c>
      <c r="N201" s="20" t="str">
        <f t="shared" si="71"/>
        <v/>
      </c>
      <c r="O201" s="20" t="str">
        <f t="shared" si="72"/>
        <v/>
      </c>
      <c r="P201" s="20" t="str">
        <f t="shared" si="73"/>
        <v/>
      </c>
      <c r="Q201" s="29" t="str">
        <f t="shared" si="74"/>
        <v/>
      </c>
      <c r="R201" s="29" t="str">
        <f t="shared" si="75"/>
        <v/>
      </c>
      <c r="S201" s="29" t="str">
        <f t="shared" si="76"/>
        <v/>
      </c>
      <c r="T201" s="21" t="s">
        <v>37</v>
      </c>
    </row>
    <row r="202" spans="1:20" hidden="1" x14ac:dyDescent="0.2">
      <c r="A202" s="33" t="str">
        <f t="shared" si="66"/>
        <v/>
      </c>
      <c r="B202" s="155"/>
      <c r="C202" s="155"/>
      <c r="D202" s="155"/>
      <c r="E202" s="155"/>
      <c r="F202" s="155"/>
      <c r="G202" s="155"/>
      <c r="H202" s="155"/>
      <c r="I202" s="155"/>
      <c r="J202" s="20" t="str">
        <f t="shared" si="67"/>
        <v/>
      </c>
      <c r="K202" s="20" t="str">
        <f t="shared" si="68"/>
        <v/>
      </c>
      <c r="L202" s="20" t="str">
        <f t="shared" si="69"/>
        <v/>
      </c>
      <c r="M202" s="20" t="str">
        <f t="shared" si="70"/>
        <v/>
      </c>
      <c r="N202" s="20" t="str">
        <f t="shared" si="71"/>
        <v/>
      </c>
      <c r="O202" s="20" t="str">
        <f t="shared" si="72"/>
        <v/>
      </c>
      <c r="P202" s="20" t="str">
        <f t="shared" si="73"/>
        <v/>
      </c>
      <c r="Q202" s="29" t="str">
        <f t="shared" si="74"/>
        <v/>
      </c>
      <c r="R202" s="29" t="str">
        <f t="shared" si="75"/>
        <v/>
      </c>
      <c r="S202" s="29" t="str">
        <f t="shared" si="76"/>
        <v/>
      </c>
      <c r="T202" s="21" t="s">
        <v>37</v>
      </c>
    </row>
    <row r="203" spans="1:20" hidden="1" x14ac:dyDescent="0.2">
      <c r="A203" s="33" t="str">
        <f t="shared" si="66"/>
        <v/>
      </c>
      <c r="B203" s="155"/>
      <c r="C203" s="155"/>
      <c r="D203" s="155"/>
      <c r="E203" s="155"/>
      <c r="F203" s="155"/>
      <c r="G203" s="155"/>
      <c r="H203" s="155"/>
      <c r="I203" s="155"/>
      <c r="J203" s="20" t="str">
        <f t="shared" si="67"/>
        <v/>
      </c>
      <c r="K203" s="20" t="str">
        <f t="shared" si="68"/>
        <v/>
      </c>
      <c r="L203" s="20" t="str">
        <f t="shared" si="69"/>
        <v/>
      </c>
      <c r="M203" s="20" t="str">
        <f t="shared" si="70"/>
        <v/>
      </c>
      <c r="N203" s="20" t="str">
        <f t="shared" si="71"/>
        <v/>
      </c>
      <c r="O203" s="20" t="str">
        <f t="shared" si="72"/>
        <v/>
      </c>
      <c r="P203" s="20" t="str">
        <f t="shared" si="73"/>
        <v/>
      </c>
      <c r="Q203" s="29" t="str">
        <f t="shared" si="74"/>
        <v/>
      </c>
      <c r="R203" s="29" t="str">
        <f t="shared" si="75"/>
        <v/>
      </c>
      <c r="S203" s="29" t="str">
        <f t="shared" si="76"/>
        <v/>
      </c>
      <c r="T203" s="21" t="s">
        <v>37</v>
      </c>
    </row>
    <row r="204" spans="1:20" hidden="1" x14ac:dyDescent="0.2">
      <c r="A204" s="33" t="str">
        <f t="shared" si="66"/>
        <v/>
      </c>
      <c r="B204" s="155"/>
      <c r="C204" s="155"/>
      <c r="D204" s="155"/>
      <c r="E204" s="155"/>
      <c r="F204" s="155"/>
      <c r="G204" s="155"/>
      <c r="H204" s="155"/>
      <c r="I204" s="155"/>
      <c r="J204" s="20" t="str">
        <f t="shared" si="67"/>
        <v/>
      </c>
      <c r="K204" s="20" t="str">
        <f t="shared" si="68"/>
        <v/>
      </c>
      <c r="L204" s="20" t="str">
        <f t="shared" si="69"/>
        <v/>
      </c>
      <c r="M204" s="20" t="str">
        <f t="shared" si="70"/>
        <v/>
      </c>
      <c r="N204" s="20" t="str">
        <f t="shared" si="71"/>
        <v/>
      </c>
      <c r="O204" s="20" t="str">
        <f t="shared" si="72"/>
        <v/>
      </c>
      <c r="P204" s="20" t="str">
        <f t="shared" si="73"/>
        <v/>
      </c>
      <c r="Q204" s="29" t="str">
        <f t="shared" si="74"/>
        <v/>
      </c>
      <c r="R204" s="29" t="str">
        <f t="shared" si="75"/>
        <v/>
      </c>
      <c r="S204" s="29" t="str">
        <f t="shared" si="76"/>
        <v/>
      </c>
      <c r="T204" s="21" t="s">
        <v>37</v>
      </c>
    </row>
    <row r="205" spans="1:20" hidden="1" x14ac:dyDescent="0.2">
      <c r="A205" s="33" t="str">
        <f t="shared" si="66"/>
        <v/>
      </c>
      <c r="B205" s="155"/>
      <c r="C205" s="155"/>
      <c r="D205" s="155"/>
      <c r="E205" s="155"/>
      <c r="F205" s="155"/>
      <c r="G205" s="155"/>
      <c r="H205" s="155"/>
      <c r="I205" s="155"/>
      <c r="J205" s="20" t="str">
        <f t="shared" si="67"/>
        <v/>
      </c>
      <c r="K205" s="20" t="str">
        <f t="shared" si="68"/>
        <v/>
      </c>
      <c r="L205" s="20" t="str">
        <f t="shared" si="69"/>
        <v/>
      </c>
      <c r="M205" s="20" t="str">
        <f t="shared" si="70"/>
        <v/>
      </c>
      <c r="N205" s="20" t="str">
        <f t="shared" si="71"/>
        <v/>
      </c>
      <c r="O205" s="20" t="str">
        <f t="shared" si="72"/>
        <v/>
      </c>
      <c r="P205" s="20" t="str">
        <f t="shared" si="73"/>
        <v/>
      </c>
      <c r="Q205" s="29" t="str">
        <f t="shared" si="74"/>
        <v/>
      </c>
      <c r="R205" s="29" t="str">
        <f t="shared" si="75"/>
        <v/>
      </c>
      <c r="S205" s="29" t="str">
        <f t="shared" si="76"/>
        <v/>
      </c>
      <c r="T205" s="21" t="s">
        <v>37</v>
      </c>
    </row>
    <row r="206" spans="1:20" hidden="1" x14ac:dyDescent="0.2">
      <c r="A206" s="33" t="str">
        <f t="shared" si="66"/>
        <v/>
      </c>
      <c r="B206" s="155"/>
      <c r="C206" s="155"/>
      <c r="D206" s="155"/>
      <c r="E206" s="155"/>
      <c r="F206" s="155"/>
      <c r="G206" s="155"/>
      <c r="H206" s="155"/>
      <c r="I206" s="155"/>
      <c r="J206" s="20" t="str">
        <f t="shared" si="67"/>
        <v/>
      </c>
      <c r="K206" s="20" t="str">
        <f t="shared" si="68"/>
        <v/>
      </c>
      <c r="L206" s="20" t="str">
        <f t="shared" si="69"/>
        <v/>
      </c>
      <c r="M206" s="20" t="str">
        <f t="shared" si="70"/>
        <v/>
      </c>
      <c r="N206" s="20" t="str">
        <f t="shared" si="71"/>
        <v/>
      </c>
      <c r="O206" s="20" t="str">
        <f t="shared" si="72"/>
        <v/>
      </c>
      <c r="P206" s="20" t="str">
        <f t="shared" si="73"/>
        <v/>
      </c>
      <c r="Q206" s="29" t="str">
        <f t="shared" si="74"/>
        <v/>
      </c>
      <c r="R206" s="29" t="str">
        <f t="shared" si="75"/>
        <v/>
      </c>
      <c r="S206" s="29" t="str">
        <f t="shared" si="76"/>
        <v/>
      </c>
      <c r="T206" s="21" t="s">
        <v>37</v>
      </c>
    </row>
    <row r="207" spans="1:20" hidden="1" x14ac:dyDescent="0.2">
      <c r="A207" s="33" t="str">
        <f t="shared" si="66"/>
        <v/>
      </c>
      <c r="B207" s="155"/>
      <c r="C207" s="155"/>
      <c r="D207" s="155"/>
      <c r="E207" s="155"/>
      <c r="F207" s="155"/>
      <c r="G207" s="155"/>
      <c r="H207" s="155"/>
      <c r="I207" s="155"/>
      <c r="J207" s="20" t="str">
        <f t="shared" si="67"/>
        <v/>
      </c>
      <c r="K207" s="20" t="str">
        <f t="shared" si="68"/>
        <v/>
      </c>
      <c r="L207" s="20" t="str">
        <f t="shared" si="69"/>
        <v/>
      </c>
      <c r="M207" s="20" t="str">
        <f t="shared" si="70"/>
        <v/>
      </c>
      <c r="N207" s="20" t="str">
        <f t="shared" si="71"/>
        <v/>
      </c>
      <c r="O207" s="20" t="str">
        <f t="shared" si="72"/>
        <v/>
      </c>
      <c r="P207" s="20" t="str">
        <f t="shared" si="73"/>
        <v/>
      </c>
      <c r="Q207" s="29" t="str">
        <f t="shared" si="74"/>
        <v/>
      </c>
      <c r="R207" s="29" t="str">
        <f t="shared" si="75"/>
        <v/>
      </c>
      <c r="S207" s="29" t="str">
        <f t="shared" si="76"/>
        <v/>
      </c>
      <c r="T207" s="21" t="s">
        <v>37</v>
      </c>
    </row>
    <row r="208" spans="1:20" hidden="1" x14ac:dyDescent="0.2">
      <c r="A208" s="33" t="str">
        <f t="shared" si="66"/>
        <v/>
      </c>
      <c r="B208" s="155"/>
      <c r="C208" s="155"/>
      <c r="D208" s="155"/>
      <c r="E208" s="155"/>
      <c r="F208" s="155"/>
      <c r="G208" s="155"/>
      <c r="H208" s="155"/>
      <c r="I208" s="155"/>
      <c r="J208" s="20" t="str">
        <f t="shared" si="67"/>
        <v/>
      </c>
      <c r="K208" s="20" t="str">
        <f t="shared" si="68"/>
        <v/>
      </c>
      <c r="L208" s="20" t="str">
        <f t="shared" si="69"/>
        <v/>
      </c>
      <c r="M208" s="20" t="str">
        <f t="shared" si="70"/>
        <v/>
      </c>
      <c r="N208" s="20" t="str">
        <f t="shared" si="71"/>
        <v/>
      </c>
      <c r="O208" s="20" t="str">
        <f t="shared" si="72"/>
        <v/>
      </c>
      <c r="P208" s="20" t="str">
        <f t="shared" si="73"/>
        <v/>
      </c>
      <c r="Q208" s="29" t="str">
        <f t="shared" si="74"/>
        <v/>
      </c>
      <c r="R208" s="29" t="str">
        <f t="shared" si="75"/>
        <v/>
      </c>
      <c r="S208" s="29" t="str">
        <f t="shared" si="76"/>
        <v/>
      </c>
      <c r="T208" s="21" t="s">
        <v>37</v>
      </c>
    </row>
    <row r="209" spans="1:20" hidden="1" x14ac:dyDescent="0.2">
      <c r="A209" s="33" t="str">
        <f t="shared" si="66"/>
        <v/>
      </c>
      <c r="B209" s="155"/>
      <c r="C209" s="155"/>
      <c r="D209" s="155"/>
      <c r="E209" s="155"/>
      <c r="F209" s="155"/>
      <c r="G209" s="155"/>
      <c r="H209" s="155"/>
      <c r="I209" s="155"/>
      <c r="J209" s="20" t="str">
        <f t="shared" si="67"/>
        <v/>
      </c>
      <c r="K209" s="20" t="str">
        <f t="shared" si="68"/>
        <v/>
      </c>
      <c r="L209" s="20" t="str">
        <f t="shared" si="69"/>
        <v/>
      </c>
      <c r="M209" s="20" t="str">
        <f t="shared" si="70"/>
        <v/>
      </c>
      <c r="N209" s="20" t="str">
        <f t="shared" si="71"/>
        <v/>
      </c>
      <c r="O209" s="20" t="str">
        <f t="shared" si="72"/>
        <v/>
      </c>
      <c r="P209" s="20" t="str">
        <f t="shared" si="73"/>
        <v/>
      </c>
      <c r="Q209" s="29" t="str">
        <f t="shared" si="74"/>
        <v/>
      </c>
      <c r="R209" s="29" t="str">
        <f t="shared" si="75"/>
        <v/>
      </c>
      <c r="S209" s="29" t="str">
        <f t="shared" si="76"/>
        <v/>
      </c>
      <c r="T209" s="21" t="s">
        <v>37</v>
      </c>
    </row>
    <row r="210" spans="1:20" hidden="1" x14ac:dyDescent="0.2">
      <c r="A210" s="33" t="str">
        <f t="shared" si="66"/>
        <v/>
      </c>
      <c r="B210" s="155"/>
      <c r="C210" s="155"/>
      <c r="D210" s="155"/>
      <c r="E210" s="155"/>
      <c r="F210" s="155"/>
      <c r="G210" s="155"/>
      <c r="H210" s="155"/>
      <c r="I210" s="155"/>
      <c r="J210" s="20" t="str">
        <f t="shared" si="67"/>
        <v/>
      </c>
      <c r="K210" s="20" t="str">
        <f t="shared" si="68"/>
        <v/>
      </c>
      <c r="L210" s="20" t="str">
        <f t="shared" si="69"/>
        <v/>
      </c>
      <c r="M210" s="20" t="str">
        <f t="shared" si="70"/>
        <v/>
      </c>
      <c r="N210" s="20" t="str">
        <f t="shared" si="71"/>
        <v/>
      </c>
      <c r="O210" s="20" t="str">
        <f t="shared" si="72"/>
        <v/>
      </c>
      <c r="P210" s="20" t="str">
        <f t="shared" si="73"/>
        <v/>
      </c>
      <c r="Q210" s="29" t="str">
        <f t="shared" si="74"/>
        <v/>
      </c>
      <c r="R210" s="29" t="str">
        <f t="shared" si="75"/>
        <v/>
      </c>
      <c r="S210" s="29" t="str">
        <f t="shared" si="76"/>
        <v/>
      </c>
      <c r="T210" s="21" t="s">
        <v>37</v>
      </c>
    </row>
    <row r="211" spans="1:20" hidden="1" x14ac:dyDescent="0.2">
      <c r="A211" s="33" t="str">
        <f t="shared" si="66"/>
        <v/>
      </c>
      <c r="B211" s="155"/>
      <c r="C211" s="155"/>
      <c r="D211" s="155"/>
      <c r="E211" s="155"/>
      <c r="F211" s="155"/>
      <c r="G211" s="155"/>
      <c r="H211" s="155"/>
      <c r="I211" s="155"/>
      <c r="J211" s="20" t="str">
        <f t="shared" si="67"/>
        <v/>
      </c>
      <c r="K211" s="20" t="str">
        <f t="shared" si="68"/>
        <v/>
      </c>
      <c r="L211" s="20" t="str">
        <f t="shared" si="69"/>
        <v/>
      </c>
      <c r="M211" s="20" t="str">
        <f t="shared" si="70"/>
        <v/>
      </c>
      <c r="N211" s="20" t="str">
        <f t="shared" si="71"/>
        <v/>
      </c>
      <c r="O211" s="20" t="str">
        <f t="shared" si="72"/>
        <v/>
      </c>
      <c r="P211" s="20" t="str">
        <f t="shared" si="73"/>
        <v/>
      </c>
      <c r="Q211" s="29" t="str">
        <f t="shared" si="74"/>
        <v/>
      </c>
      <c r="R211" s="29" t="str">
        <f t="shared" si="75"/>
        <v/>
      </c>
      <c r="S211" s="29" t="str">
        <f t="shared" si="76"/>
        <v/>
      </c>
      <c r="T211" s="21" t="s">
        <v>37</v>
      </c>
    </row>
    <row r="212" spans="1:20" hidden="1" x14ac:dyDescent="0.2">
      <c r="A212" s="33" t="str">
        <f t="shared" si="66"/>
        <v/>
      </c>
      <c r="B212" s="155"/>
      <c r="C212" s="155"/>
      <c r="D212" s="155"/>
      <c r="E212" s="155"/>
      <c r="F212" s="155"/>
      <c r="G212" s="155"/>
      <c r="H212" s="155"/>
      <c r="I212" s="155"/>
      <c r="J212" s="20" t="str">
        <f t="shared" si="67"/>
        <v/>
      </c>
      <c r="K212" s="20" t="str">
        <f t="shared" si="68"/>
        <v/>
      </c>
      <c r="L212" s="20" t="str">
        <f t="shared" si="69"/>
        <v/>
      </c>
      <c r="M212" s="20" t="str">
        <f t="shared" si="70"/>
        <v/>
      </c>
      <c r="N212" s="20" t="str">
        <f t="shared" si="71"/>
        <v/>
      </c>
      <c r="O212" s="20" t="str">
        <f t="shared" si="72"/>
        <v/>
      </c>
      <c r="P212" s="20" t="str">
        <f t="shared" si="73"/>
        <v/>
      </c>
      <c r="Q212" s="29" t="str">
        <f t="shared" si="74"/>
        <v/>
      </c>
      <c r="R212" s="29" t="str">
        <f t="shared" si="75"/>
        <v/>
      </c>
      <c r="S212" s="29" t="str">
        <f t="shared" si="76"/>
        <v/>
      </c>
      <c r="T212" s="21" t="s">
        <v>37</v>
      </c>
    </row>
    <row r="213" spans="1:20" hidden="1" x14ac:dyDescent="0.2">
      <c r="A213" s="33" t="str">
        <f t="shared" si="66"/>
        <v/>
      </c>
      <c r="B213" s="155"/>
      <c r="C213" s="155"/>
      <c r="D213" s="155"/>
      <c r="E213" s="155"/>
      <c r="F213" s="155"/>
      <c r="G213" s="155"/>
      <c r="H213" s="155"/>
      <c r="I213" s="155"/>
      <c r="J213" s="20" t="str">
        <f t="shared" si="67"/>
        <v/>
      </c>
      <c r="K213" s="20" t="str">
        <f t="shared" si="68"/>
        <v/>
      </c>
      <c r="L213" s="20" t="str">
        <f t="shared" si="69"/>
        <v/>
      </c>
      <c r="M213" s="20" t="str">
        <f t="shared" si="70"/>
        <v/>
      </c>
      <c r="N213" s="20" t="str">
        <f t="shared" si="71"/>
        <v/>
      </c>
      <c r="O213" s="20" t="str">
        <f t="shared" si="72"/>
        <v/>
      </c>
      <c r="P213" s="20" t="str">
        <f t="shared" si="73"/>
        <v/>
      </c>
      <c r="Q213" s="29" t="str">
        <f t="shared" si="74"/>
        <v/>
      </c>
      <c r="R213" s="29" t="str">
        <f t="shared" si="75"/>
        <v/>
      </c>
      <c r="S213" s="29" t="str">
        <f t="shared" si="76"/>
        <v/>
      </c>
      <c r="T213" s="21" t="s">
        <v>37</v>
      </c>
    </row>
    <row r="214" spans="1:20" hidden="1" x14ac:dyDescent="0.2">
      <c r="A214" s="33" t="str">
        <f t="shared" si="66"/>
        <v/>
      </c>
      <c r="B214" s="155"/>
      <c r="C214" s="155"/>
      <c r="D214" s="155"/>
      <c r="E214" s="155"/>
      <c r="F214" s="155"/>
      <c r="G214" s="155"/>
      <c r="H214" s="155"/>
      <c r="I214" s="155"/>
      <c r="J214" s="20" t="str">
        <f t="shared" si="67"/>
        <v/>
      </c>
      <c r="K214" s="20" t="str">
        <f t="shared" si="68"/>
        <v/>
      </c>
      <c r="L214" s="20" t="str">
        <f t="shared" si="69"/>
        <v/>
      </c>
      <c r="M214" s="20" t="str">
        <f t="shared" si="70"/>
        <v/>
      </c>
      <c r="N214" s="20" t="str">
        <f t="shared" si="71"/>
        <v/>
      </c>
      <c r="O214" s="20" t="str">
        <f t="shared" si="72"/>
        <v/>
      </c>
      <c r="P214" s="20" t="str">
        <f t="shared" si="73"/>
        <v/>
      </c>
      <c r="Q214" s="29" t="str">
        <f t="shared" si="74"/>
        <v/>
      </c>
      <c r="R214" s="29" t="str">
        <f t="shared" si="75"/>
        <v/>
      </c>
      <c r="S214" s="29" t="str">
        <f t="shared" si="76"/>
        <v/>
      </c>
      <c r="T214" s="21" t="s">
        <v>37</v>
      </c>
    </row>
    <row r="215" spans="1:20" hidden="1" x14ac:dyDescent="0.2">
      <c r="A215" s="33" t="str">
        <f t="shared" si="66"/>
        <v/>
      </c>
      <c r="B215" s="155"/>
      <c r="C215" s="155"/>
      <c r="D215" s="155"/>
      <c r="E215" s="155"/>
      <c r="F215" s="155"/>
      <c r="G215" s="155"/>
      <c r="H215" s="155"/>
      <c r="I215" s="155"/>
      <c r="J215" s="20" t="str">
        <f t="shared" si="67"/>
        <v/>
      </c>
      <c r="K215" s="20" t="str">
        <f t="shared" si="68"/>
        <v/>
      </c>
      <c r="L215" s="20" t="str">
        <f t="shared" si="69"/>
        <v/>
      </c>
      <c r="M215" s="20" t="str">
        <f t="shared" si="70"/>
        <v/>
      </c>
      <c r="N215" s="20" t="str">
        <f t="shared" si="71"/>
        <v/>
      </c>
      <c r="O215" s="20" t="str">
        <f t="shared" si="72"/>
        <v/>
      </c>
      <c r="P215" s="20" t="str">
        <f t="shared" si="73"/>
        <v/>
      </c>
      <c r="Q215" s="29" t="str">
        <f t="shared" si="74"/>
        <v/>
      </c>
      <c r="R215" s="29" t="str">
        <f t="shared" si="75"/>
        <v/>
      </c>
      <c r="S215" s="29" t="str">
        <f t="shared" si="76"/>
        <v/>
      </c>
      <c r="T215" s="21" t="s">
        <v>37</v>
      </c>
    </row>
    <row r="216" spans="1:20" hidden="1" x14ac:dyDescent="0.2">
      <c r="A216" s="33" t="str">
        <f t="shared" si="66"/>
        <v/>
      </c>
      <c r="B216" s="155"/>
      <c r="C216" s="155"/>
      <c r="D216" s="155"/>
      <c r="E216" s="155"/>
      <c r="F216" s="155"/>
      <c r="G216" s="155"/>
      <c r="H216" s="155"/>
      <c r="I216" s="155"/>
      <c r="J216" s="20" t="str">
        <f t="shared" si="67"/>
        <v/>
      </c>
      <c r="K216" s="20" t="str">
        <f t="shared" si="68"/>
        <v/>
      </c>
      <c r="L216" s="20" t="str">
        <f t="shared" si="69"/>
        <v/>
      </c>
      <c r="M216" s="20" t="str">
        <f t="shared" si="70"/>
        <v/>
      </c>
      <c r="N216" s="20" t="str">
        <f t="shared" si="71"/>
        <v/>
      </c>
      <c r="O216" s="20" t="str">
        <f t="shared" si="72"/>
        <v/>
      </c>
      <c r="P216" s="20" t="str">
        <f t="shared" si="73"/>
        <v/>
      </c>
      <c r="Q216" s="29" t="str">
        <f t="shared" si="74"/>
        <v/>
      </c>
      <c r="R216" s="29" t="str">
        <f t="shared" si="75"/>
        <v/>
      </c>
      <c r="S216" s="29" t="str">
        <f t="shared" si="76"/>
        <v/>
      </c>
      <c r="T216" s="21" t="s">
        <v>37</v>
      </c>
    </row>
    <row r="217" spans="1:20" hidden="1" x14ac:dyDescent="0.2">
      <c r="A217" s="33" t="str">
        <f t="shared" si="66"/>
        <v/>
      </c>
      <c r="B217" s="155"/>
      <c r="C217" s="155"/>
      <c r="D217" s="155"/>
      <c r="E217" s="155"/>
      <c r="F217" s="155"/>
      <c r="G217" s="155"/>
      <c r="H217" s="155"/>
      <c r="I217" s="155"/>
      <c r="J217" s="20" t="str">
        <f t="shared" si="67"/>
        <v/>
      </c>
      <c r="K217" s="20" t="str">
        <f t="shared" si="68"/>
        <v/>
      </c>
      <c r="L217" s="20" t="str">
        <f t="shared" si="69"/>
        <v/>
      </c>
      <c r="M217" s="20" t="str">
        <f t="shared" si="70"/>
        <v/>
      </c>
      <c r="N217" s="20" t="str">
        <f t="shared" si="71"/>
        <v/>
      </c>
      <c r="O217" s="20" t="str">
        <f t="shared" si="72"/>
        <v/>
      </c>
      <c r="P217" s="20" t="str">
        <f t="shared" si="73"/>
        <v/>
      </c>
      <c r="Q217" s="29" t="str">
        <f t="shared" si="74"/>
        <v/>
      </c>
      <c r="R217" s="29" t="str">
        <f t="shared" si="75"/>
        <v/>
      </c>
      <c r="S217" s="29" t="str">
        <f t="shared" si="76"/>
        <v/>
      </c>
      <c r="T217" s="21" t="s">
        <v>37</v>
      </c>
    </row>
    <row r="218" spans="1:20" hidden="1" x14ac:dyDescent="0.2">
      <c r="A218" s="33" t="str">
        <f t="shared" si="66"/>
        <v/>
      </c>
      <c r="B218" s="155"/>
      <c r="C218" s="155"/>
      <c r="D218" s="155"/>
      <c r="E218" s="155"/>
      <c r="F218" s="155"/>
      <c r="G218" s="155"/>
      <c r="H218" s="155"/>
      <c r="I218" s="155"/>
      <c r="J218" s="20" t="str">
        <f t="shared" si="67"/>
        <v/>
      </c>
      <c r="K218" s="20" t="str">
        <f t="shared" si="68"/>
        <v/>
      </c>
      <c r="L218" s="20" t="str">
        <f t="shared" si="69"/>
        <v/>
      </c>
      <c r="M218" s="20" t="str">
        <f t="shared" si="70"/>
        <v/>
      </c>
      <c r="N218" s="20" t="str">
        <f t="shared" si="71"/>
        <v/>
      </c>
      <c r="O218" s="20" t="str">
        <f t="shared" si="72"/>
        <v/>
      </c>
      <c r="P218" s="20" t="str">
        <f t="shared" si="73"/>
        <v/>
      </c>
      <c r="Q218" s="29" t="str">
        <f t="shared" si="74"/>
        <v/>
      </c>
      <c r="R218" s="29" t="str">
        <f t="shared" si="75"/>
        <v/>
      </c>
      <c r="S218" s="29" t="str">
        <f t="shared" si="76"/>
        <v/>
      </c>
      <c r="T218" s="21" t="s">
        <v>37</v>
      </c>
    </row>
    <row r="219" spans="1:20" hidden="1" x14ac:dyDescent="0.2">
      <c r="A219" s="33" t="str">
        <f t="shared" si="66"/>
        <v/>
      </c>
      <c r="B219" s="155"/>
      <c r="C219" s="155"/>
      <c r="D219" s="155"/>
      <c r="E219" s="155"/>
      <c r="F219" s="155"/>
      <c r="G219" s="155"/>
      <c r="H219" s="155"/>
      <c r="I219" s="155"/>
      <c r="J219" s="20" t="str">
        <f t="shared" si="67"/>
        <v/>
      </c>
      <c r="K219" s="20" t="str">
        <f t="shared" si="68"/>
        <v/>
      </c>
      <c r="L219" s="20" t="str">
        <f t="shared" si="69"/>
        <v/>
      </c>
      <c r="M219" s="20" t="str">
        <f t="shared" si="70"/>
        <v/>
      </c>
      <c r="N219" s="20" t="str">
        <f t="shared" si="71"/>
        <v/>
      </c>
      <c r="O219" s="20" t="str">
        <f t="shared" si="72"/>
        <v/>
      </c>
      <c r="P219" s="20" t="str">
        <f t="shared" si="73"/>
        <v/>
      </c>
      <c r="Q219" s="29" t="str">
        <f t="shared" si="74"/>
        <v/>
      </c>
      <c r="R219" s="29" t="str">
        <f t="shared" si="75"/>
        <v/>
      </c>
      <c r="S219" s="29" t="str">
        <f t="shared" si="76"/>
        <v/>
      </c>
      <c r="T219" s="21" t="s">
        <v>37</v>
      </c>
    </row>
    <row r="220" spans="1:20" hidden="1" x14ac:dyDescent="0.2">
      <c r="A220" s="33" t="str">
        <f t="shared" si="66"/>
        <v/>
      </c>
      <c r="B220" s="155"/>
      <c r="C220" s="155"/>
      <c r="D220" s="155"/>
      <c r="E220" s="155"/>
      <c r="F220" s="155"/>
      <c r="G220" s="155"/>
      <c r="H220" s="155"/>
      <c r="I220" s="155"/>
      <c r="J220" s="20" t="str">
        <f t="shared" si="67"/>
        <v/>
      </c>
      <c r="K220" s="20" t="str">
        <f t="shared" si="68"/>
        <v/>
      </c>
      <c r="L220" s="20" t="str">
        <f t="shared" si="69"/>
        <v/>
      </c>
      <c r="M220" s="20" t="str">
        <f t="shared" si="70"/>
        <v/>
      </c>
      <c r="N220" s="20" t="str">
        <f t="shared" si="71"/>
        <v/>
      </c>
      <c r="O220" s="20" t="str">
        <f t="shared" si="72"/>
        <v/>
      </c>
      <c r="P220" s="20" t="str">
        <f t="shared" si="73"/>
        <v/>
      </c>
      <c r="Q220" s="29" t="str">
        <f t="shared" si="74"/>
        <v/>
      </c>
      <c r="R220" s="29" t="str">
        <f t="shared" si="75"/>
        <v/>
      </c>
      <c r="S220" s="29" t="str">
        <f t="shared" si="76"/>
        <v/>
      </c>
      <c r="T220" s="21" t="s">
        <v>37</v>
      </c>
    </row>
    <row r="221" spans="1:20" hidden="1" x14ac:dyDescent="0.2">
      <c r="A221" s="33" t="str">
        <f t="shared" si="66"/>
        <v/>
      </c>
      <c r="B221" s="155"/>
      <c r="C221" s="155"/>
      <c r="D221" s="155"/>
      <c r="E221" s="155"/>
      <c r="F221" s="155"/>
      <c r="G221" s="155"/>
      <c r="H221" s="155"/>
      <c r="I221" s="155"/>
      <c r="J221" s="20" t="str">
        <f t="shared" si="67"/>
        <v/>
      </c>
      <c r="K221" s="20" t="str">
        <f t="shared" si="68"/>
        <v/>
      </c>
      <c r="L221" s="20" t="str">
        <f t="shared" si="69"/>
        <v/>
      </c>
      <c r="M221" s="20" t="str">
        <f t="shared" si="70"/>
        <v/>
      </c>
      <c r="N221" s="20" t="str">
        <f t="shared" si="71"/>
        <v/>
      </c>
      <c r="O221" s="20" t="str">
        <f t="shared" si="72"/>
        <v/>
      </c>
      <c r="P221" s="20" t="str">
        <f t="shared" si="73"/>
        <v/>
      </c>
      <c r="Q221" s="29" t="str">
        <f t="shared" si="74"/>
        <v/>
      </c>
      <c r="R221" s="29" t="str">
        <f t="shared" si="75"/>
        <v/>
      </c>
      <c r="S221" s="29" t="str">
        <f t="shared" si="76"/>
        <v/>
      </c>
      <c r="T221" s="21" t="s">
        <v>37</v>
      </c>
    </row>
    <row r="222" spans="1:20" ht="27" hidden="1" customHeight="1" x14ac:dyDescent="0.2">
      <c r="A222" s="156" t="s">
        <v>88</v>
      </c>
      <c r="B222" s="157"/>
      <c r="C222" s="157"/>
      <c r="D222" s="157"/>
      <c r="E222" s="157"/>
      <c r="F222" s="157"/>
      <c r="G222" s="157"/>
      <c r="H222" s="157"/>
      <c r="I222" s="158"/>
      <c r="J222" s="44">
        <f>SUM(J198:J221)</f>
        <v>0</v>
      </c>
      <c r="K222" s="44">
        <f t="shared" ref="K222:P222" si="77">SUM(K198:K221)</f>
        <v>0</v>
      </c>
      <c r="L222" s="44">
        <f t="shared" si="77"/>
        <v>0</v>
      </c>
      <c r="M222" s="44">
        <f t="shared" si="77"/>
        <v>0</v>
      </c>
      <c r="N222" s="44">
        <f t="shared" si="77"/>
        <v>0</v>
      </c>
      <c r="O222" s="44">
        <f t="shared" si="77"/>
        <v>0</v>
      </c>
      <c r="P222" s="44">
        <f t="shared" si="77"/>
        <v>0</v>
      </c>
      <c r="Q222" s="45">
        <f>COUNTIF(Q198:Q221,"E")</f>
        <v>0</v>
      </c>
      <c r="R222" s="45">
        <f>COUNTIF(R198:R221,"C")</f>
        <v>0</v>
      </c>
      <c r="S222" s="45">
        <f>COUNTIF(S198:S221,"VP")</f>
        <v>0</v>
      </c>
      <c r="T222" s="46"/>
    </row>
    <row r="223" spans="1:20" ht="12.75" hidden="1" customHeight="1" x14ac:dyDescent="0.2">
      <c r="A223" s="134" t="s">
        <v>49</v>
      </c>
      <c r="B223" s="135"/>
      <c r="C223" s="135"/>
      <c r="D223" s="135"/>
      <c r="E223" s="135"/>
      <c r="F223" s="135"/>
      <c r="G223" s="135"/>
      <c r="H223" s="135"/>
      <c r="I223" s="135"/>
      <c r="J223" s="136"/>
      <c r="K223" s="44">
        <f>K222*14</f>
        <v>0</v>
      </c>
      <c r="L223" s="44">
        <f>L222*14</f>
        <v>0</v>
      </c>
      <c r="M223" s="44">
        <f t="shared" ref="M223:P223" si="78">M222*14</f>
        <v>0</v>
      </c>
      <c r="N223" s="44">
        <f t="shared" si="78"/>
        <v>0</v>
      </c>
      <c r="O223" s="44">
        <f t="shared" si="78"/>
        <v>0</v>
      </c>
      <c r="P223" s="44">
        <f t="shared" si="78"/>
        <v>0</v>
      </c>
      <c r="Q223" s="140"/>
      <c r="R223" s="141"/>
      <c r="S223" s="141"/>
      <c r="T223" s="142"/>
    </row>
    <row r="224" spans="1:20" hidden="1" x14ac:dyDescent="0.2">
      <c r="A224" s="137"/>
      <c r="B224" s="138"/>
      <c r="C224" s="138"/>
      <c r="D224" s="138"/>
      <c r="E224" s="138"/>
      <c r="F224" s="138"/>
      <c r="G224" s="138"/>
      <c r="H224" s="138"/>
      <c r="I224" s="138"/>
      <c r="J224" s="139"/>
      <c r="K224" s="128">
        <f>SUM(K223:M223)</f>
        <v>0</v>
      </c>
      <c r="L224" s="129"/>
      <c r="M224" s="130"/>
      <c r="N224" s="131">
        <f>SUM(N223:O223)</f>
        <v>0</v>
      </c>
      <c r="O224" s="132"/>
      <c r="P224" s="133"/>
      <c r="Q224" s="143"/>
      <c r="R224" s="144"/>
      <c r="S224" s="144"/>
      <c r="T224" s="145"/>
    </row>
    <row r="225" spans="1:20" hidden="1" x14ac:dyDescent="0.2"/>
    <row r="226" spans="1:20" hidden="1" x14ac:dyDescent="0.2">
      <c r="B226" s="2"/>
      <c r="C226" s="2"/>
      <c r="D226" s="2"/>
      <c r="E226" s="2"/>
      <c r="F226" s="2"/>
      <c r="G226" s="2"/>
      <c r="M226" s="8"/>
      <c r="N226" s="8"/>
      <c r="O226" s="8"/>
      <c r="P226" s="8"/>
      <c r="Q226" s="8"/>
      <c r="R226" s="8"/>
      <c r="S226" s="8"/>
    </row>
    <row r="227" spans="1:20" hidden="1" x14ac:dyDescent="0.2">
      <c r="B227" s="8"/>
      <c r="C227" s="8"/>
      <c r="D227" s="8"/>
      <c r="E227" s="8"/>
      <c r="F227" s="8"/>
      <c r="G227" s="8"/>
      <c r="H227" s="17"/>
      <c r="I227" s="17"/>
      <c r="J227" s="17"/>
      <c r="M227" s="8"/>
      <c r="N227" s="8"/>
      <c r="O227" s="8"/>
      <c r="P227" s="8"/>
      <c r="Q227" s="8"/>
      <c r="R227" s="8"/>
      <c r="S227" s="8"/>
    </row>
    <row r="228" spans="1:20" hidden="1" x14ac:dyDescent="0.2"/>
    <row r="229" spans="1:20" ht="27.75" hidden="1" customHeight="1" x14ac:dyDescent="0.2">
      <c r="A229" s="170" t="s">
        <v>101</v>
      </c>
      <c r="B229" s="266"/>
      <c r="C229" s="266"/>
      <c r="D229" s="266"/>
      <c r="E229" s="266"/>
      <c r="F229" s="266"/>
      <c r="G229" s="266"/>
      <c r="H229" s="266"/>
      <c r="I229" s="266"/>
      <c r="J229" s="266"/>
      <c r="K229" s="266"/>
      <c r="L229" s="266"/>
      <c r="M229" s="266"/>
      <c r="N229" s="266"/>
      <c r="O229" s="266"/>
      <c r="P229" s="266"/>
      <c r="Q229" s="266"/>
      <c r="R229" s="266"/>
      <c r="S229" s="266"/>
      <c r="T229" s="266"/>
    </row>
    <row r="230" spans="1:20" ht="27.75" hidden="1" customHeight="1" x14ac:dyDescent="0.2">
      <c r="A230" s="208" t="s">
        <v>27</v>
      </c>
      <c r="B230" s="208" t="s">
        <v>26</v>
      </c>
      <c r="C230" s="208"/>
      <c r="D230" s="208"/>
      <c r="E230" s="208"/>
      <c r="F230" s="208"/>
      <c r="G230" s="208"/>
      <c r="H230" s="208"/>
      <c r="I230" s="208"/>
      <c r="J230" s="102" t="s">
        <v>40</v>
      </c>
      <c r="K230" s="102" t="s">
        <v>24</v>
      </c>
      <c r="L230" s="102"/>
      <c r="M230" s="102"/>
      <c r="N230" s="102" t="s">
        <v>41</v>
      </c>
      <c r="O230" s="102"/>
      <c r="P230" s="102"/>
      <c r="Q230" s="102" t="s">
        <v>23</v>
      </c>
      <c r="R230" s="102"/>
      <c r="S230" s="102"/>
      <c r="T230" s="102" t="s">
        <v>22</v>
      </c>
    </row>
    <row r="231" spans="1:20" ht="16.5" hidden="1" customHeight="1" x14ac:dyDescent="0.2">
      <c r="A231" s="208"/>
      <c r="B231" s="208"/>
      <c r="C231" s="208"/>
      <c r="D231" s="208"/>
      <c r="E231" s="208"/>
      <c r="F231" s="208"/>
      <c r="G231" s="208"/>
      <c r="H231" s="208"/>
      <c r="I231" s="208"/>
      <c r="J231" s="102"/>
      <c r="K231" s="30" t="s">
        <v>28</v>
      </c>
      <c r="L231" s="30" t="s">
        <v>29</v>
      </c>
      <c r="M231" s="30" t="s">
        <v>30</v>
      </c>
      <c r="N231" s="30" t="s">
        <v>34</v>
      </c>
      <c r="O231" s="30" t="s">
        <v>7</v>
      </c>
      <c r="P231" s="30" t="s">
        <v>31</v>
      </c>
      <c r="Q231" s="30" t="s">
        <v>32</v>
      </c>
      <c r="R231" s="30" t="s">
        <v>28</v>
      </c>
      <c r="S231" s="30" t="s">
        <v>33</v>
      </c>
      <c r="T231" s="102"/>
    </row>
    <row r="232" spans="1:20" hidden="1" x14ac:dyDescent="0.2">
      <c r="A232" s="33" t="str">
        <f t="shared" ref="A232:A251" si="79">IF(ISNA(INDEX($A$37:$T$188,MATCH($B232,$B$37:$B$188,0),1)),"",INDEX($A$37:$T$188,MATCH($B232,$B$37:$B$188,0),1))</f>
        <v/>
      </c>
      <c r="B232" s="155"/>
      <c r="C232" s="155"/>
      <c r="D232" s="155"/>
      <c r="E232" s="155"/>
      <c r="F232" s="155"/>
      <c r="G232" s="155"/>
      <c r="H232" s="155"/>
      <c r="I232" s="155"/>
      <c r="J232" s="20" t="str">
        <f t="shared" ref="J232:J251" si="80">IF(ISNA(INDEX($A$37:$T$188,MATCH($B232,$B$37:$B$188,0),10)),"",INDEX($A$37:$T$188,MATCH($B232,$B$37:$B$188,0),10))</f>
        <v/>
      </c>
      <c r="K232" s="20" t="str">
        <f t="shared" ref="K232:K251" si="81">IF(ISNA(INDEX($A$37:$T$188,MATCH($B232,$B$37:$B$188,0),11)),"",INDEX($A$37:$T$188,MATCH($B232,$B$37:$B$188,0),11))</f>
        <v/>
      </c>
      <c r="L232" s="20" t="str">
        <f t="shared" ref="L232:L251" si="82">IF(ISNA(INDEX($A$37:$T$188,MATCH($B232,$B$37:$B$188,0),12)),"",INDEX($A$37:$T$188,MATCH($B232,$B$37:$B$188,0),12))</f>
        <v/>
      </c>
      <c r="M232" s="20" t="str">
        <f t="shared" ref="M232:M251" si="83">IF(ISNA(INDEX($A$37:$T$188,MATCH($B232,$B$37:$B$188,0),13)),"",INDEX($A$37:$T$188,MATCH($B232,$B$37:$B$188,0),13))</f>
        <v/>
      </c>
      <c r="N232" s="20" t="str">
        <f t="shared" ref="N232:N251" si="84">IF(ISNA(INDEX($A$37:$T$188,MATCH($B232,$B$37:$B$188,0),14)),"",INDEX($A$37:$T$188,MATCH($B232,$B$37:$B$188,0),14))</f>
        <v/>
      </c>
      <c r="O232" s="20" t="str">
        <f t="shared" ref="O232:O251" si="85">IF(ISNA(INDEX($A$37:$T$188,MATCH($B232,$B$37:$B$188,0),15)),"",INDEX($A$37:$T$188,MATCH($B232,$B$37:$B$188,0),15))</f>
        <v/>
      </c>
      <c r="P232" s="20" t="str">
        <f t="shared" ref="P232:P251" si="86">IF(ISNA(INDEX($A$37:$T$188,MATCH($B232,$B$37:$B$188,0),16)),"",INDEX($A$37:$T$188,MATCH($B232,$B$37:$B$188,0),16))</f>
        <v/>
      </c>
      <c r="Q232" s="29" t="str">
        <f t="shared" ref="Q232:Q251" si="87">IF(ISNA(INDEX($A$37:$T$188,MATCH($B232,$B$37:$B$188,0),17)),"",INDEX($A$37:$T$188,MATCH($B232,$B$37:$B$188,0),17))</f>
        <v/>
      </c>
      <c r="R232" s="29" t="str">
        <f t="shared" ref="R232:R251" si="88">IF(ISNA(INDEX($A$37:$T$188,MATCH($B232,$B$37:$B$188,0),18)),"",INDEX($A$37:$T$188,MATCH($B232,$B$37:$B$188,0),18))</f>
        <v/>
      </c>
      <c r="S232" s="29" t="str">
        <f t="shared" ref="S232:S251" si="89">IF(ISNA(INDEX($A$37:$T$188,MATCH($B232,$B$37:$B$188,0),19)),"",INDEX($A$37:$T$188,MATCH($B232,$B$37:$B$188,0),19))</f>
        <v/>
      </c>
      <c r="T232" s="21" t="s">
        <v>38</v>
      </c>
    </row>
    <row r="233" spans="1:20" hidden="1" x14ac:dyDescent="0.2">
      <c r="A233" s="33" t="str">
        <f t="shared" si="79"/>
        <v/>
      </c>
      <c r="B233" s="155"/>
      <c r="C233" s="155"/>
      <c r="D233" s="155"/>
      <c r="E233" s="155"/>
      <c r="F233" s="155"/>
      <c r="G233" s="155"/>
      <c r="H233" s="155"/>
      <c r="I233" s="155"/>
      <c r="J233" s="20" t="str">
        <f t="shared" si="80"/>
        <v/>
      </c>
      <c r="K233" s="20" t="str">
        <f t="shared" si="81"/>
        <v/>
      </c>
      <c r="L233" s="20" t="str">
        <f t="shared" si="82"/>
        <v/>
      </c>
      <c r="M233" s="20" t="str">
        <f t="shared" si="83"/>
        <v/>
      </c>
      <c r="N233" s="20" t="str">
        <f t="shared" si="84"/>
        <v/>
      </c>
      <c r="O233" s="20" t="str">
        <f t="shared" si="85"/>
        <v/>
      </c>
      <c r="P233" s="20" t="str">
        <f t="shared" si="86"/>
        <v/>
      </c>
      <c r="Q233" s="29" t="str">
        <f t="shared" si="87"/>
        <v/>
      </c>
      <c r="R233" s="29" t="str">
        <f t="shared" si="88"/>
        <v/>
      </c>
      <c r="S233" s="29" t="str">
        <f t="shared" si="89"/>
        <v/>
      </c>
      <c r="T233" s="21" t="s">
        <v>38</v>
      </c>
    </row>
    <row r="234" spans="1:20" hidden="1" x14ac:dyDescent="0.2">
      <c r="A234" s="33" t="str">
        <f t="shared" si="79"/>
        <v/>
      </c>
      <c r="B234" s="155"/>
      <c r="C234" s="155"/>
      <c r="D234" s="155"/>
      <c r="E234" s="155"/>
      <c r="F234" s="155"/>
      <c r="G234" s="155"/>
      <c r="H234" s="155"/>
      <c r="I234" s="155"/>
      <c r="J234" s="20" t="str">
        <f t="shared" si="80"/>
        <v/>
      </c>
      <c r="K234" s="20" t="str">
        <f t="shared" si="81"/>
        <v/>
      </c>
      <c r="L234" s="20" t="str">
        <f t="shared" si="82"/>
        <v/>
      </c>
      <c r="M234" s="20" t="str">
        <f t="shared" si="83"/>
        <v/>
      </c>
      <c r="N234" s="20" t="str">
        <f t="shared" si="84"/>
        <v/>
      </c>
      <c r="O234" s="20" t="str">
        <f t="shared" si="85"/>
        <v/>
      </c>
      <c r="P234" s="20" t="str">
        <f t="shared" si="86"/>
        <v/>
      </c>
      <c r="Q234" s="29" t="str">
        <f t="shared" si="87"/>
        <v/>
      </c>
      <c r="R234" s="29" t="str">
        <f t="shared" si="88"/>
        <v/>
      </c>
      <c r="S234" s="29" t="str">
        <f t="shared" si="89"/>
        <v/>
      </c>
      <c r="T234" s="21" t="s">
        <v>38</v>
      </c>
    </row>
    <row r="235" spans="1:20" hidden="1" x14ac:dyDescent="0.2">
      <c r="A235" s="33" t="str">
        <f t="shared" si="79"/>
        <v/>
      </c>
      <c r="B235" s="155"/>
      <c r="C235" s="155"/>
      <c r="D235" s="155"/>
      <c r="E235" s="155"/>
      <c r="F235" s="155"/>
      <c r="G235" s="155"/>
      <c r="H235" s="155"/>
      <c r="I235" s="155"/>
      <c r="J235" s="20" t="str">
        <f t="shared" si="80"/>
        <v/>
      </c>
      <c r="K235" s="20" t="str">
        <f t="shared" si="81"/>
        <v/>
      </c>
      <c r="L235" s="20" t="str">
        <f t="shared" si="82"/>
        <v/>
      </c>
      <c r="M235" s="20" t="str">
        <f t="shared" si="83"/>
        <v/>
      </c>
      <c r="N235" s="20" t="str">
        <f t="shared" si="84"/>
        <v/>
      </c>
      <c r="O235" s="20" t="str">
        <f t="shared" si="85"/>
        <v/>
      </c>
      <c r="P235" s="20" t="str">
        <f t="shared" si="86"/>
        <v/>
      </c>
      <c r="Q235" s="29" t="str">
        <f t="shared" si="87"/>
        <v/>
      </c>
      <c r="R235" s="29" t="str">
        <f t="shared" si="88"/>
        <v/>
      </c>
      <c r="S235" s="29" t="str">
        <f t="shared" si="89"/>
        <v/>
      </c>
      <c r="T235" s="21" t="s">
        <v>38</v>
      </c>
    </row>
    <row r="236" spans="1:20" hidden="1" x14ac:dyDescent="0.2">
      <c r="A236" s="33" t="str">
        <f t="shared" si="79"/>
        <v/>
      </c>
      <c r="B236" s="155"/>
      <c r="C236" s="155"/>
      <c r="D236" s="155"/>
      <c r="E236" s="155"/>
      <c r="F236" s="155"/>
      <c r="G236" s="155"/>
      <c r="H236" s="155"/>
      <c r="I236" s="155"/>
      <c r="J236" s="20" t="str">
        <f t="shared" si="80"/>
        <v/>
      </c>
      <c r="K236" s="20" t="str">
        <f t="shared" si="81"/>
        <v/>
      </c>
      <c r="L236" s="20" t="str">
        <f t="shared" si="82"/>
        <v/>
      </c>
      <c r="M236" s="20" t="str">
        <f t="shared" si="83"/>
        <v/>
      </c>
      <c r="N236" s="20" t="str">
        <f t="shared" si="84"/>
        <v/>
      </c>
      <c r="O236" s="20" t="str">
        <f t="shared" si="85"/>
        <v/>
      </c>
      <c r="P236" s="20" t="str">
        <f t="shared" si="86"/>
        <v/>
      </c>
      <c r="Q236" s="29" t="str">
        <f t="shared" si="87"/>
        <v/>
      </c>
      <c r="R236" s="29" t="str">
        <f t="shared" si="88"/>
        <v/>
      </c>
      <c r="S236" s="29" t="str">
        <f t="shared" si="89"/>
        <v/>
      </c>
      <c r="T236" s="21" t="s">
        <v>38</v>
      </c>
    </row>
    <row r="237" spans="1:20" hidden="1" x14ac:dyDescent="0.2">
      <c r="A237" s="33" t="str">
        <f t="shared" si="79"/>
        <v/>
      </c>
      <c r="B237" s="155"/>
      <c r="C237" s="155"/>
      <c r="D237" s="155"/>
      <c r="E237" s="155"/>
      <c r="F237" s="155"/>
      <c r="G237" s="155"/>
      <c r="H237" s="155"/>
      <c r="I237" s="155"/>
      <c r="J237" s="20" t="str">
        <f t="shared" si="80"/>
        <v/>
      </c>
      <c r="K237" s="20" t="str">
        <f t="shared" si="81"/>
        <v/>
      </c>
      <c r="L237" s="20" t="str">
        <f t="shared" si="82"/>
        <v/>
      </c>
      <c r="M237" s="20" t="str">
        <f t="shared" si="83"/>
        <v/>
      </c>
      <c r="N237" s="20" t="str">
        <f t="shared" si="84"/>
        <v/>
      </c>
      <c r="O237" s="20" t="str">
        <f t="shared" si="85"/>
        <v/>
      </c>
      <c r="P237" s="20" t="str">
        <f t="shared" si="86"/>
        <v/>
      </c>
      <c r="Q237" s="29" t="str">
        <f t="shared" si="87"/>
        <v/>
      </c>
      <c r="R237" s="29" t="str">
        <f t="shared" si="88"/>
        <v/>
      </c>
      <c r="S237" s="29" t="str">
        <f t="shared" si="89"/>
        <v/>
      </c>
      <c r="T237" s="21" t="s">
        <v>38</v>
      </c>
    </row>
    <row r="238" spans="1:20" hidden="1" x14ac:dyDescent="0.2">
      <c r="A238" s="33" t="str">
        <f t="shared" si="79"/>
        <v/>
      </c>
      <c r="B238" s="155"/>
      <c r="C238" s="155"/>
      <c r="D238" s="155"/>
      <c r="E238" s="155"/>
      <c r="F238" s="155"/>
      <c r="G238" s="155"/>
      <c r="H238" s="155"/>
      <c r="I238" s="155"/>
      <c r="J238" s="20" t="str">
        <f t="shared" si="80"/>
        <v/>
      </c>
      <c r="K238" s="20" t="str">
        <f t="shared" si="81"/>
        <v/>
      </c>
      <c r="L238" s="20" t="str">
        <f t="shared" si="82"/>
        <v/>
      </c>
      <c r="M238" s="20" t="str">
        <f t="shared" si="83"/>
        <v/>
      </c>
      <c r="N238" s="20" t="str">
        <f t="shared" si="84"/>
        <v/>
      </c>
      <c r="O238" s="20" t="str">
        <f t="shared" si="85"/>
        <v/>
      </c>
      <c r="P238" s="20" t="str">
        <f t="shared" si="86"/>
        <v/>
      </c>
      <c r="Q238" s="29" t="str">
        <f t="shared" si="87"/>
        <v/>
      </c>
      <c r="R238" s="29" t="str">
        <f t="shared" si="88"/>
        <v/>
      </c>
      <c r="S238" s="29" t="str">
        <f t="shared" si="89"/>
        <v/>
      </c>
      <c r="T238" s="21" t="s">
        <v>38</v>
      </c>
    </row>
    <row r="239" spans="1:20" hidden="1" x14ac:dyDescent="0.2">
      <c r="A239" s="33" t="str">
        <f t="shared" si="79"/>
        <v/>
      </c>
      <c r="B239" s="155"/>
      <c r="C239" s="155"/>
      <c r="D239" s="155"/>
      <c r="E239" s="155"/>
      <c r="F239" s="155"/>
      <c r="G239" s="155"/>
      <c r="H239" s="155"/>
      <c r="I239" s="155"/>
      <c r="J239" s="20" t="str">
        <f t="shared" si="80"/>
        <v/>
      </c>
      <c r="K239" s="20" t="str">
        <f t="shared" si="81"/>
        <v/>
      </c>
      <c r="L239" s="20" t="str">
        <f t="shared" si="82"/>
        <v/>
      </c>
      <c r="M239" s="20" t="str">
        <f t="shared" si="83"/>
        <v/>
      </c>
      <c r="N239" s="20" t="str">
        <f t="shared" si="84"/>
        <v/>
      </c>
      <c r="O239" s="20" t="str">
        <f t="shared" si="85"/>
        <v/>
      </c>
      <c r="P239" s="20" t="str">
        <f t="shared" si="86"/>
        <v/>
      </c>
      <c r="Q239" s="29" t="str">
        <f t="shared" si="87"/>
        <v/>
      </c>
      <c r="R239" s="29" t="str">
        <f t="shared" si="88"/>
        <v/>
      </c>
      <c r="S239" s="29" t="str">
        <f t="shared" si="89"/>
        <v/>
      </c>
      <c r="T239" s="21" t="s">
        <v>38</v>
      </c>
    </row>
    <row r="240" spans="1:20" hidden="1" x14ac:dyDescent="0.2">
      <c r="A240" s="33" t="str">
        <f t="shared" si="79"/>
        <v/>
      </c>
      <c r="B240" s="155"/>
      <c r="C240" s="155"/>
      <c r="D240" s="155"/>
      <c r="E240" s="155"/>
      <c r="F240" s="155"/>
      <c r="G240" s="155"/>
      <c r="H240" s="155"/>
      <c r="I240" s="155"/>
      <c r="J240" s="20" t="str">
        <f t="shared" si="80"/>
        <v/>
      </c>
      <c r="K240" s="20" t="str">
        <f t="shared" si="81"/>
        <v/>
      </c>
      <c r="L240" s="20" t="str">
        <f t="shared" si="82"/>
        <v/>
      </c>
      <c r="M240" s="20" t="str">
        <f t="shared" si="83"/>
        <v/>
      </c>
      <c r="N240" s="20" t="str">
        <f t="shared" si="84"/>
        <v/>
      </c>
      <c r="O240" s="20" t="str">
        <f t="shared" si="85"/>
        <v/>
      </c>
      <c r="P240" s="20" t="str">
        <f t="shared" si="86"/>
        <v/>
      </c>
      <c r="Q240" s="29" t="str">
        <f t="shared" si="87"/>
        <v/>
      </c>
      <c r="R240" s="29" t="str">
        <f t="shared" si="88"/>
        <v/>
      </c>
      <c r="S240" s="29" t="str">
        <f t="shared" si="89"/>
        <v/>
      </c>
      <c r="T240" s="21" t="s">
        <v>38</v>
      </c>
    </row>
    <row r="241" spans="1:20" hidden="1" x14ac:dyDescent="0.2">
      <c r="A241" s="33" t="str">
        <f t="shared" si="79"/>
        <v/>
      </c>
      <c r="B241" s="155"/>
      <c r="C241" s="155"/>
      <c r="D241" s="155"/>
      <c r="E241" s="155"/>
      <c r="F241" s="155"/>
      <c r="G241" s="155"/>
      <c r="H241" s="155"/>
      <c r="I241" s="155"/>
      <c r="J241" s="20" t="str">
        <f t="shared" si="80"/>
        <v/>
      </c>
      <c r="K241" s="20" t="str">
        <f t="shared" si="81"/>
        <v/>
      </c>
      <c r="L241" s="20" t="str">
        <f t="shared" si="82"/>
        <v/>
      </c>
      <c r="M241" s="20" t="str">
        <f t="shared" si="83"/>
        <v/>
      </c>
      <c r="N241" s="20" t="str">
        <f t="shared" si="84"/>
        <v/>
      </c>
      <c r="O241" s="20" t="str">
        <f t="shared" si="85"/>
        <v/>
      </c>
      <c r="P241" s="20" t="str">
        <f t="shared" si="86"/>
        <v/>
      </c>
      <c r="Q241" s="29" t="str">
        <f t="shared" si="87"/>
        <v/>
      </c>
      <c r="R241" s="29" t="str">
        <f t="shared" si="88"/>
        <v/>
      </c>
      <c r="S241" s="29" t="str">
        <f t="shared" si="89"/>
        <v/>
      </c>
      <c r="T241" s="21" t="s">
        <v>38</v>
      </c>
    </row>
    <row r="242" spans="1:20" hidden="1" x14ac:dyDescent="0.2">
      <c r="A242" s="33" t="str">
        <f t="shared" si="79"/>
        <v/>
      </c>
      <c r="B242" s="155"/>
      <c r="C242" s="155"/>
      <c r="D242" s="155"/>
      <c r="E242" s="155"/>
      <c r="F242" s="155"/>
      <c r="G242" s="155"/>
      <c r="H242" s="155"/>
      <c r="I242" s="155"/>
      <c r="J242" s="20" t="str">
        <f t="shared" si="80"/>
        <v/>
      </c>
      <c r="K242" s="20" t="str">
        <f t="shared" si="81"/>
        <v/>
      </c>
      <c r="L242" s="20" t="str">
        <f t="shared" si="82"/>
        <v/>
      </c>
      <c r="M242" s="20" t="str">
        <f t="shared" si="83"/>
        <v/>
      </c>
      <c r="N242" s="20" t="str">
        <f t="shared" si="84"/>
        <v/>
      </c>
      <c r="O242" s="20" t="str">
        <f t="shared" si="85"/>
        <v/>
      </c>
      <c r="P242" s="20" t="str">
        <f t="shared" si="86"/>
        <v/>
      </c>
      <c r="Q242" s="29" t="str">
        <f t="shared" si="87"/>
        <v/>
      </c>
      <c r="R242" s="29" t="str">
        <f t="shared" si="88"/>
        <v/>
      </c>
      <c r="S242" s="29" t="str">
        <f t="shared" si="89"/>
        <v/>
      </c>
      <c r="T242" s="21" t="s">
        <v>38</v>
      </c>
    </row>
    <row r="243" spans="1:20" hidden="1" x14ac:dyDescent="0.2">
      <c r="A243" s="33" t="str">
        <f t="shared" si="79"/>
        <v/>
      </c>
      <c r="B243" s="155"/>
      <c r="C243" s="155"/>
      <c r="D243" s="155"/>
      <c r="E243" s="155"/>
      <c r="F243" s="155"/>
      <c r="G243" s="155"/>
      <c r="H243" s="155"/>
      <c r="I243" s="155"/>
      <c r="J243" s="20" t="str">
        <f t="shared" si="80"/>
        <v/>
      </c>
      <c r="K243" s="20" t="str">
        <f t="shared" si="81"/>
        <v/>
      </c>
      <c r="L243" s="20" t="str">
        <f t="shared" si="82"/>
        <v/>
      </c>
      <c r="M243" s="20" t="str">
        <f t="shared" si="83"/>
        <v/>
      </c>
      <c r="N243" s="20" t="str">
        <f t="shared" si="84"/>
        <v/>
      </c>
      <c r="O243" s="20" t="str">
        <f t="shared" si="85"/>
        <v/>
      </c>
      <c r="P243" s="20" t="str">
        <f t="shared" si="86"/>
        <v/>
      </c>
      <c r="Q243" s="29" t="str">
        <f t="shared" si="87"/>
        <v/>
      </c>
      <c r="R243" s="29" t="str">
        <f t="shared" si="88"/>
        <v/>
      </c>
      <c r="S243" s="29" t="str">
        <f t="shared" si="89"/>
        <v/>
      </c>
      <c r="T243" s="21" t="s">
        <v>38</v>
      </c>
    </row>
    <row r="244" spans="1:20" hidden="1" x14ac:dyDescent="0.2">
      <c r="A244" s="33" t="str">
        <f t="shared" si="79"/>
        <v/>
      </c>
      <c r="B244" s="155"/>
      <c r="C244" s="155"/>
      <c r="D244" s="155"/>
      <c r="E244" s="155"/>
      <c r="F244" s="155"/>
      <c r="G244" s="155"/>
      <c r="H244" s="155"/>
      <c r="I244" s="155"/>
      <c r="J244" s="20" t="str">
        <f t="shared" si="80"/>
        <v/>
      </c>
      <c r="K244" s="20" t="str">
        <f t="shared" si="81"/>
        <v/>
      </c>
      <c r="L244" s="20" t="str">
        <f t="shared" si="82"/>
        <v/>
      </c>
      <c r="M244" s="20" t="str">
        <f t="shared" si="83"/>
        <v/>
      </c>
      <c r="N244" s="20" t="str">
        <f t="shared" si="84"/>
        <v/>
      </c>
      <c r="O244" s="20" t="str">
        <f t="shared" si="85"/>
        <v/>
      </c>
      <c r="P244" s="20" t="str">
        <f t="shared" si="86"/>
        <v/>
      </c>
      <c r="Q244" s="29" t="str">
        <f t="shared" si="87"/>
        <v/>
      </c>
      <c r="R244" s="29" t="str">
        <f t="shared" si="88"/>
        <v/>
      </c>
      <c r="S244" s="29" t="str">
        <f t="shared" si="89"/>
        <v/>
      </c>
      <c r="T244" s="21" t="s">
        <v>38</v>
      </c>
    </row>
    <row r="245" spans="1:20" hidden="1" x14ac:dyDescent="0.2">
      <c r="A245" s="33" t="str">
        <f t="shared" si="79"/>
        <v/>
      </c>
      <c r="B245" s="155"/>
      <c r="C245" s="155"/>
      <c r="D245" s="155"/>
      <c r="E245" s="155"/>
      <c r="F245" s="155"/>
      <c r="G245" s="155"/>
      <c r="H245" s="155"/>
      <c r="I245" s="155"/>
      <c r="J245" s="20" t="str">
        <f t="shared" si="80"/>
        <v/>
      </c>
      <c r="K245" s="20" t="str">
        <f t="shared" si="81"/>
        <v/>
      </c>
      <c r="L245" s="20" t="str">
        <f t="shared" si="82"/>
        <v/>
      </c>
      <c r="M245" s="20" t="str">
        <f t="shared" si="83"/>
        <v/>
      </c>
      <c r="N245" s="20" t="str">
        <f t="shared" si="84"/>
        <v/>
      </c>
      <c r="O245" s="20" t="str">
        <f t="shared" si="85"/>
        <v/>
      </c>
      <c r="P245" s="20" t="str">
        <f t="shared" si="86"/>
        <v/>
      </c>
      <c r="Q245" s="29" t="str">
        <f t="shared" si="87"/>
        <v/>
      </c>
      <c r="R245" s="29" t="str">
        <f t="shared" si="88"/>
        <v/>
      </c>
      <c r="S245" s="29" t="str">
        <f t="shared" si="89"/>
        <v/>
      </c>
      <c r="T245" s="21" t="s">
        <v>38</v>
      </c>
    </row>
    <row r="246" spans="1:20" hidden="1" x14ac:dyDescent="0.2">
      <c r="A246" s="33" t="str">
        <f t="shared" si="79"/>
        <v/>
      </c>
      <c r="B246" s="155"/>
      <c r="C246" s="155"/>
      <c r="D246" s="155"/>
      <c r="E246" s="155"/>
      <c r="F246" s="155"/>
      <c r="G246" s="155"/>
      <c r="H246" s="155"/>
      <c r="I246" s="155"/>
      <c r="J246" s="20" t="str">
        <f t="shared" si="80"/>
        <v/>
      </c>
      <c r="K246" s="20" t="str">
        <f t="shared" si="81"/>
        <v/>
      </c>
      <c r="L246" s="20" t="str">
        <f t="shared" si="82"/>
        <v/>
      </c>
      <c r="M246" s="20" t="str">
        <f t="shared" si="83"/>
        <v/>
      </c>
      <c r="N246" s="20" t="str">
        <f t="shared" si="84"/>
        <v/>
      </c>
      <c r="O246" s="20" t="str">
        <f t="shared" si="85"/>
        <v/>
      </c>
      <c r="P246" s="20" t="str">
        <f t="shared" si="86"/>
        <v/>
      </c>
      <c r="Q246" s="29" t="str">
        <f t="shared" si="87"/>
        <v/>
      </c>
      <c r="R246" s="29" t="str">
        <f t="shared" si="88"/>
        <v/>
      </c>
      <c r="S246" s="29" t="str">
        <f t="shared" si="89"/>
        <v/>
      </c>
      <c r="T246" s="21" t="s">
        <v>38</v>
      </c>
    </row>
    <row r="247" spans="1:20" hidden="1" x14ac:dyDescent="0.2">
      <c r="A247" s="33" t="str">
        <f t="shared" si="79"/>
        <v/>
      </c>
      <c r="B247" s="155"/>
      <c r="C247" s="155"/>
      <c r="D247" s="155"/>
      <c r="E247" s="155"/>
      <c r="F247" s="155"/>
      <c r="G247" s="155"/>
      <c r="H247" s="155"/>
      <c r="I247" s="155"/>
      <c r="J247" s="20" t="str">
        <f t="shared" si="80"/>
        <v/>
      </c>
      <c r="K247" s="20" t="str">
        <f t="shared" si="81"/>
        <v/>
      </c>
      <c r="L247" s="20" t="str">
        <f t="shared" si="82"/>
        <v/>
      </c>
      <c r="M247" s="20" t="str">
        <f t="shared" si="83"/>
        <v/>
      </c>
      <c r="N247" s="20" t="str">
        <f t="shared" si="84"/>
        <v/>
      </c>
      <c r="O247" s="20" t="str">
        <f t="shared" si="85"/>
        <v/>
      </c>
      <c r="P247" s="20" t="str">
        <f t="shared" si="86"/>
        <v/>
      </c>
      <c r="Q247" s="29" t="str">
        <f t="shared" si="87"/>
        <v/>
      </c>
      <c r="R247" s="29" t="str">
        <f t="shared" si="88"/>
        <v/>
      </c>
      <c r="S247" s="29" t="str">
        <f t="shared" si="89"/>
        <v/>
      </c>
      <c r="T247" s="21" t="s">
        <v>38</v>
      </c>
    </row>
    <row r="248" spans="1:20" hidden="1" x14ac:dyDescent="0.2">
      <c r="A248" s="33" t="str">
        <f t="shared" si="79"/>
        <v/>
      </c>
      <c r="B248" s="155"/>
      <c r="C248" s="155"/>
      <c r="D248" s="155"/>
      <c r="E248" s="155"/>
      <c r="F248" s="155"/>
      <c r="G248" s="155"/>
      <c r="H248" s="155"/>
      <c r="I248" s="155"/>
      <c r="J248" s="20" t="str">
        <f t="shared" si="80"/>
        <v/>
      </c>
      <c r="K248" s="20" t="str">
        <f t="shared" si="81"/>
        <v/>
      </c>
      <c r="L248" s="20" t="str">
        <f t="shared" si="82"/>
        <v/>
      </c>
      <c r="M248" s="20" t="str">
        <f t="shared" si="83"/>
        <v/>
      </c>
      <c r="N248" s="20" t="str">
        <f t="shared" si="84"/>
        <v/>
      </c>
      <c r="O248" s="20" t="str">
        <f t="shared" si="85"/>
        <v/>
      </c>
      <c r="P248" s="20" t="str">
        <f t="shared" si="86"/>
        <v/>
      </c>
      <c r="Q248" s="29" t="str">
        <f t="shared" si="87"/>
        <v/>
      </c>
      <c r="R248" s="29" t="str">
        <f t="shared" si="88"/>
        <v/>
      </c>
      <c r="S248" s="29" t="str">
        <f t="shared" si="89"/>
        <v/>
      </c>
      <c r="T248" s="21" t="s">
        <v>38</v>
      </c>
    </row>
    <row r="249" spans="1:20" hidden="1" x14ac:dyDescent="0.2">
      <c r="A249" s="33" t="str">
        <f t="shared" si="79"/>
        <v/>
      </c>
      <c r="B249" s="155"/>
      <c r="C249" s="155"/>
      <c r="D249" s="155"/>
      <c r="E249" s="155"/>
      <c r="F249" s="155"/>
      <c r="G249" s="155"/>
      <c r="H249" s="155"/>
      <c r="I249" s="155"/>
      <c r="J249" s="20" t="str">
        <f t="shared" si="80"/>
        <v/>
      </c>
      <c r="K249" s="20" t="str">
        <f t="shared" si="81"/>
        <v/>
      </c>
      <c r="L249" s="20" t="str">
        <f t="shared" si="82"/>
        <v/>
      </c>
      <c r="M249" s="20" t="str">
        <f t="shared" si="83"/>
        <v/>
      </c>
      <c r="N249" s="20" t="str">
        <f t="shared" si="84"/>
        <v/>
      </c>
      <c r="O249" s="20" t="str">
        <f t="shared" si="85"/>
        <v/>
      </c>
      <c r="P249" s="20" t="str">
        <f t="shared" si="86"/>
        <v/>
      </c>
      <c r="Q249" s="29" t="str">
        <f t="shared" si="87"/>
        <v/>
      </c>
      <c r="R249" s="29" t="str">
        <f t="shared" si="88"/>
        <v/>
      </c>
      <c r="S249" s="29" t="str">
        <f t="shared" si="89"/>
        <v/>
      </c>
      <c r="T249" s="21" t="s">
        <v>38</v>
      </c>
    </row>
    <row r="250" spans="1:20" hidden="1" x14ac:dyDescent="0.2">
      <c r="A250" s="33" t="str">
        <f t="shared" si="79"/>
        <v/>
      </c>
      <c r="B250" s="155"/>
      <c r="C250" s="155"/>
      <c r="D250" s="155"/>
      <c r="E250" s="155"/>
      <c r="F250" s="155"/>
      <c r="G250" s="155"/>
      <c r="H250" s="155"/>
      <c r="I250" s="155"/>
      <c r="J250" s="20" t="str">
        <f t="shared" si="80"/>
        <v/>
      </c>
      <c r="K250" s="20" t="str">
        <f t="shared" si="81"/>
        <v/>
      </c>
      <c r="L250" s="20" t="str">
        <f t="shared" si="82"/>
        <v/>
      </c>
      <c r="M250" s="20" t="str">
        <f t="shared" si="83"/>
        <v/>
      </c>
      <c r="N250" s="20" t="str">
        <f t="shared" si="84"/>
        <v/>
      </c>
      <c r="O250" s="20" t="str">
        <f t="shared" si="85"/>
        <v/>
      </c>
      <c r="P250" s="20" t="str">
        <f t="shared" si="86"/>
        <v/>
      </c>
      <c r="Q250" s="29" t="str">
        <f t="shared" si="87"/>
        <v/>
      </c>
      <c r="R250" s="29" t="str">
        <f t="shared" si="88"/>
        <v/>
      </c>
      <c r="S250" s="29" t="str">
        <f t="shared" si="89"/>
        <v/>
      </c>
      <c r="T250" s="21" t="s">
        <v>38</v>
      </c>
    </row>
    <row r="251" spans="1:20" hidden="1" x14ac:dyDescent="0.2">
      <c r="A251" s="33" t="str">
        <f t="shared" si="79"/>
        <v/>
      </c>
      <c r="B251" s="155"/>
      <c r="C251" s="155"/>
      <c r="D251" s="155"/>
      <c r="E251" s="155"/>
      <c r="F251" s="155"/>
      <c r="G251" s="155"/>
      <c r="H251" s="155"/>
      <c r="I251" s="155"/>
      <c r="J251" s="20" t="str">
        <f t="shared" si="80"/>
        <v/>
      </c>
      <c r="K251" s="20" t="str">
        <f t="shared" si="81"/>
        <v/>
      </c>
      <c r="L251" s="20" t="str">
        <f t="shared" si="82"/>
        <v/>
      </c>
      <c r="M251" s="20" t="str">
        <f t="shared" si="83"/>
        <v/>
      </c>
      <c r="N251" s="20" t="str">
        <f t="shared" si="84"/>
        <v/>
      </c>
      <c r="O251" s="20" t="str">
        <f t="shared" si="85"/>
        <v/>
      </c>
      <c r="P251" s="20" t="str">
        <f t="shared" si="86"/>
        <v/>
      </c>
      <c r="Q251" s="29" t="str">
        <f t="shared" si="87"/>
        <v/>
      </c>
      <c r="R251" s="29" t="str">
        <f t="shared" si="88"/>
        <v/>
      </c>
      <c r="S251" s="29" t="str">
        <f t="shared" si="89"/>
        <v/>
      </c>
      <c r="T251" s="21" t="s">
        <v>38</v>
      </c>
    </row>
    <row r="252" spans="1:20" hidden="1" x14ac:dyDescent="0.2">
      <c r="A252" s="33"/>
      <c r="B252" s="155"/>
      <c r="C252" s="155"/>
      <c r="D252" s="155"/>
      <c r="E252" s="155"/>
      <c r="F252" s="155"/>
      <c r="G252" s="155"/>
      <c r="H252" s="155"/>
      <c r="I252" s="155"/>
      <c r="J252" s="20"/>
      <c r="K252" s="20"/>
      <c r="L252" s="20"/>
      <c r="M252" s="20"/>
      <c r="N252" s="20"/>
      <c r="O252" s="20"/>
      <c r="P252" s="20"/>
      <c r="Q252" s="29"/>
      <c r="R252" s="29"/>
      <c r="S252" s="29"/>
      <c r="T252" s="21" t="s">
        <v>38</v>
      </c>
    </row>
    <row r="253" spans="1:20" hidden="1" x14ac:dyDescent="0.2">
      <c r="A253" s="33" t="str">
        <f>IF(ISNA(INDEX($A$37:$T$188,MATCH($B253,$B$37:$B$188,0),1)),"",INDEX($A$37:$T$188,MATCH($B253,$B$37:$B$188,0),1))</f>
        <v/>
      </c>
      <c r="B253" s="155"/>
      <c r="C253" s="155"/>
      <c r="D253" s="155"/>
      <c r="E253" s="155"/>
      <c r="F253" s="155"/>
      <c r="G253" s="155"/>
      <c r="H253" s="155"/>
      <c r="I253" s="155"/>
      <c r="J253" s="20" t="str">
        <f>IF(ISNA(INDEX($A$37:$T$188,MATCH($B253,$B$37:$B$188,0),10)),"",INDEX($A$37:$T$188,MATCH($B253,$B$37:$B$188,0),10))</f>
        <v/>
      </c>
      <c r="K253" s="20" t="str">
        <f>IF(ISNA(INDEX($A$37:$T$188,MATCH($B253,$B$37:$B$188,0),11)),"",INDEX($A$37:$T$188,MATCH($B253,$B$37:$B$188,0),11))</f>
        <v/>
      </c>
      <c r="L253" s="20" t="str">
        <f>IF(ISNA(INDEX($A$37:$T$188,MATCH($B253,$B$37:$B$188,0),12)),"",INDEX($A$37:$T$188,MATCH($B253,$B$37:$B$188,0),12))</f>
        <v/>
      </c>
      <c r="M253" s="20" t="str">
        <f>IF(ISNA(INDEX($A$37:$T$188,MATCH($B253,$B$37:$B$188,0),13)),"",INDEX($A$37:$T$188,MATCH($B253,$B$37:$B$188,0),13))</f>
        <v/>
      </c>
      <c r="N253" s="20" t="str">
        <f>IF(ISNA(INDEX($A$37:$T$188,MATCH($B253,$B$37:$B$188,0),14)),"",INDEX($A$37:$T$188,MATCH($B253,$B$37:$B$188,0),14))</f>
        <v/>
      </c>
      <c r="O253" s="20" t="str">
        <f>IF(ISNA(INDEX($A$37:$T$188,MATCH($B253,$B$37:$B$188,0),15)),"",INDEX($A$37:$T$188,MATCH($B253,$B$37:$B$188,0),15))</f>
        <v/>
      </c>
      <c r="P253" s="20" t="str">
        <f>IF(ISNA(INDEX($A$37:$T$188,MATCH($B253,$B$37:$B$188,0),16)),"",INDEX($A$37:$T$188,MATCH($B253,$B$37:$B$188,0),16))</f>
        <v/>
      </c>
      <c r="Q253" s="29" t="str">
        <f>IF(ISNA(INDEX($A$37:$T$188,MATCH($B253,$B$37:$B$188,0),17)),"",INDEX($A$37:$T$188,MATCH($B253,$B$37:$B$188,0),17))</f>
        <v/>
      </c>
      <c r="R253" s="29" t="str">
        <f>IF(ISNA(INDEX($A$37:$T$188,MATCH($B253,$B$37:$B$188,0),18)),"",INDEX($A$37:$T$188,MATCH($B253,$B$37:$B$188,0),18))</f>
        <v/>
      </c>
      <c r="S253" s="29" t="str">
        <f>IF(ISNA(INDEX($A$37:$T$188,MATCH($B253,$B$37:$B$188,0),19)),"",INDEX($A$37:$T$188,MATCH($B253,$B$37:$B$188,0),19))</f>
        <v/>
      </c>
      <c r="T253" s="21" t="s">
        <v>38</v>
      </c>
    </row>
    <row r="254" spans="1:20" hidden="1" x14ac:dyDescent="0.2">
      <c r="A254" s="33" t="str">
        <f>IF(ISNA(INDEX($A$37:$T$188,MATCH($B254,$B$37:$B$188,0),1)),"",INDEX($A$37:$T$188,MATCH($B254,$B$37:$B$188,0),1))</f>
        <v/>
      </c>
      <c r="B254" s="155"/>
      <c r="C254" s="155"/>
      <c r="D254" s="155"/>
      <c r="E254" s="155"/>
      <c r="F254" s="155"/>
      <c r="G254" s="155"/>
      <c r="H254" s="155"/>
      <c r="I254" s="155"/>
      <c r="J254" s="20" t="str">
        <f>IF(ISNA(INDEX($A$37:$T$188,MATCH($B254,$B$37:$B$188,0),10)),"",INDEX($A$37:$T$188,MATCH($B254,$B$37:$B$188,0),10))</f>
        <v/>
      </c>
      <c r="K254" s="20" t="str">
        <f>IF(ISNA(INDEX($A$37:$T$188,MATCH($B254,$B$37:$B$188,0),11)),"",INDEX($A$37:$T$188,MATCH($B254,$B$37:$B$188,0),11))</f>
        <v/>
      </c>
      <c r="L254" s="20" t="str">
        <f>IF(ISNA(INDEX($A$37:$T$188,MATCH($B254,$B$37:$B$188,0),12)),"",INDEX($A$37:$T$188,MATCH($B254,$B$37:$B$188,0),12))</f>
        <v/>
      </c>
      <c r="M254" s="20" t="str">
        <f>IF(ISNA(INDEX($A$37:$T$188,MATCH($B254,$B$37:$B$188,0),13)),"",INDEX($A$37:$T$188,MATCH($B254,$B$37:$B$188,0),13))</f>
        <v/>
      </c>
      <c r="N254" s="20" t="str">
        <f>IF(ISNA(INDEX($A$37:$T$188,MATCH($B254,$B$37:$B$188,0),14)),"",INDEX($A$37:$T$188,MATCH($B254,$B$37:$B$188,0),14))</f>
        <v/>
      </c>
      <c r="O254" s="20" t="str">
        <f>IF(ISNA(INDEX($A$37:$T$188,MATCH($B254,$B$37:$B$188,0),15)),"",INDEX($A$37:$T$188,MATCH($B254,$B$37:$B$188,0),15))</f>
        <v/>
      </c>
      <c r="P254" s="20" t="str">
        <f>IF(ISNA(INDEX($A$37:$T$188,MATCH($B254,$B$37:$B$188,0),16)),"",INDEX($A$37:$T$188,MATCH($B254,$B$37:$B$188,0),16))</f>
        <v/>
      </c>
      <c r="Q254" s="29" t="str">
        <f>IF(ISNA(INDEX($A$37:$T$188,MATCH($B254,$B$37:$B$188,0),17)),"",INDEX($A$37:$T$188,MATCH($B254,$B$37:$B$188,0),17))</f>
        <v/>
      </c>
      <c r="R254" s="29" t="str">
        <f>IF(ISNA(INDEX($A$37:$T$188,MATCH($B254,$B$37:$B$188,0),18)),"",INDEX($A$37:$T$188,MATCH($B254,$B$37:$B$188,0),18))</f>
        <v/>
      </c>
      <c r="S254" s="29" t="str">
        <f>IF(ISNA(INDEX($A$37:$T$188,MATCH($B254,$B$37:$B$188,0),19)),"",INDEX($A$37:$T$188,MATCH($B254,$B$37:$B$188,0),19))</f>
        <v/>
      </c>
      <c r="T254" s="21" t="s">
        <v>38</v>
      </c>
    </row>
    <row r="255" spans="1:20" hidden="1" x14ac:dyDescent="0.2">
      <c r="A255" s="33" t="str">
        <f>IF(ISNA(INDEX($A$37:$T$188,MATCH($B255,$B$37:$B$188,0),1)),"",INDEX($A$37:$T$188,MATCH($B255,$B$37:$B$188,0),1))</f>
        <v/>
      </c>
      <c r="B255" s="155"/>
      <c r="C255" s="155"/>
      <c r="D255" s="155"/>
      <c r="E255" s="155"/>
      <c r="F255" s="155"/>
      <c r="G255" s="155"/>
      <c r="H255" s="155"/>
      <c r="I255" s="155"/>
      <c r="J255" s="20" t="str">
        <f>IF(ISNA(INDEX($A$37:$T$188,MATCH($B255,$B$37:$B$188,0),10)),"",INDEX($A$37:$T$188,MATCH($B255,$B$37:$B$188,0),10))</f>
        <v/>
      </c>
      <c r="K255" s="20" t="str">
        <f>IF(ISNA(INDEX($A$37:$T$188,MATCH($B255,$B$37:$B$188,0),11)),"",INDEX($A$37:$T$188,MATCH($B255,$B$37:$B$188,0),11))</f>
        <v/>
      </c>
      <c r="L255" s="20" t="str">
        <f>IF(ISNA(INDEX($A$37:$T$188,MATCH($B255,$B$37:$B$188,0),12)),"",INDEX($A$37:$T$188,MATCH($B255,$B$37:$B$188,0),12))</f>
        <v/>
      </c>
      <c r="M255" s="20" t="str">
        <f>IF(ISNA(INDEX($A$37:$T$188,MATCH($B255,$B$37:$B$188,0),13)),"",INDEX($A$37:$T$188,MATCH($B255,$B$37:$B$188,0),13))</f>
        <v/>
      </c>
      <c r="N255" s="20" t="str">
        <f>IF(ISNA(INDEX($A$37:$T$188,MATCH($B255,$B$37:$B$188,0),14)),"",INDEX($A$37:$T$188,MATCH($B255,$B$37:$B$188,0),14))</f>
        <v/>
      </c>
      <c r="O255" s="20" t="str">
        <f>IF(ISNA(INDEX($A$37:$T$188,MATCH($B255,$B$37:$B$188,0),15)),"",INDEX($A$37:$T$188,MATCH($B255,$B$37:$B$188,0),15))</f>
        <v/>
      </c>
      <c r="P255" s="20" t="str">
        <f>IF(ISNA(INDEX($A$37:$T$188,MATCH($B255,$B$37:$B$188,0),16)),"",INDEX($A$37:$T$188,MATCH($B255,$B$37:$B$188,0),16))</f>
        <v/>
      </c>
      <c r="Q255" s="29" t="str">
        <f>IF(ISNA(INDEX($A$37:$T$188,MATCH($B255,$B$37:$B$188,0),17)),"",INDEX($A$37:$T$188,MATCH($B255,$B$37:$B$188,0),17))</f>
        <v/>
      </c>
      <c r="R255" s="29" t="str">
        <f>IF(ISNA(INDEX($A$37:$T$188,MATCH($B255,$B$37:$B$188,0),18)),"",INDEX($A$37:$T$188,MATCH($B255,$B$37:$B$188,0),18))</f>
        <v/>
      </c>
      <c r="S255" s="29" t="str">
        <f>IF(ISNA(INDEX($A$37:$T$188,MATCH($B255,$B$37:$B$188,0),19)),"",INDEX($A$37:$T$188,MATCH($B255,$B$37:$B$188,0),19))</f>
        <v/>
      </c>
      <c r="T255" s="21" t="s">
        <v>38</v>
      </c>
    </row>
    <row r="256" spans="1:20" ht="30.75" hidden="1" customHeight="1" x14ac:dyDescent="0.2">
      <c r="A256" s="156" t="s">
        <v>103</v>
      </c>
      <c r="B256" s="157"/>
      <c r="C256" s="157"/>
      <c r="D256" s="157"/>
      <c r="E256" s="157"/>
      <c r="F256" s="157"/>
      <c r="G256" s="157"/>
      <c r="H256" s="157"/>
      <c r="I256" s="158"/>
      <c r="J256" s="44">
        <f>SUM(J232:J255)</f>
        <v>0</v>
      </c>
      <c r="K256" s="44">
        <f t="shared" ref="K256" si="90">SUM(K232:K255)</f>
        <v>0</v>
      </c>
      <c r="L256" s="44">
        <f t="shared" ref="L256" si="91">SUM(L232:L255)</f>
        <v>0</v>
      </c>
      <c r="M256" s="44">
        <f t="shared" ref="M256" si="92">SUM(M232:M255)</f>
        <v>0</v>
      </c>
      <c r="N256" s="44">
        <f t="shared" ref="N256" si="93">SUM(N232:N255)</f>
        <v>0</v>
      </c>
      <c r="O256" s="44">
        <f t="shared" ref="O256" si="94">SUM(O232:O255)</f>
        <v>0</v>
      </c>
      <c r="P256" s="44">
        <f t="shared" ref="P256" si="95">SUM(P232:P255)</f>
        <v>0</v>
      </c>
      <c r="Q256" s="45">
        <f>COUNTIF(Q232:Q255,"E")</f>
        <v>0</v>
      </c>
      <c r="R256" s="45">
        <f>COUNTIF(R232:R255,"C")</f>
        <v>0</v>
      </c>
      <c r="S256" s="45">
        <f>COUNTIF(S232:S255,"VP")</f>
        <v>0</v>
      </c>
      <c r="T256" s="46"/>
    </row>
    <row r="257" spans="1:20" ht="15.75" hidden="1" customHeight="1" x14ac:dyDescent="0.2">
      <c r="A257" s="134" t="s">
        <v>49</v>
      </c>
      <c r="B257" s="135"/>
      <c r="C257" s="135"/>
      <c r="D257" s="135"/>
      <c r="E257" s="135"/>
      <c r="F257" s="135"/>
      <c r="G257" s="135"/>
      <c r="H257" s="135"/>
      <c r="I257" s="135"/>
      <c r="J257" s="136"/>
      <c r="K257" s="44">
        <f>K256*14</f>
        <v>0</v>
      </c>
      <c r="L257" s="44">
        <f>L256*14</f>
        <v>0</v>
      </c>
      <c r="M257" s="44">
        <f t="shared" ref="M257:P257" si="96">M256*14</f>
        <v>0</v>
      </c>
      <c r="N257" s="44">
        <f t="shared" si="96"/>
        <v>0</v>
      </c>
      <c r="O257" s="44">
        <f t="shared" si="96"/>
        <v>0</v>
      </c>
      <c r="P257" s="44">
        <f t="shared" si="96"/>
        <v>0</v>
      </c>
      <c r="Q257" s="140"/>
      <c r="R257" s="141"/>
      <c r="S257" s="141"/>
      <c r="T257" s="142"/>
    </row>
    <row r="258" spans="1:20" ht="17.25" hidden="1" customHeight="1" x14ac:dyDescent="0.2">
      <c r="A258" s="137"/>
      <c r="B258" s="138"/>
      <c r="C258" s="138"/>
      <c r="D258" s="138"/>
      <c r="E258" s="138"/>
      <c r="F258" s="138"/>
      <c r="G258" s="138"/>
      <c r="H258" s="138"/>
      <c r="I258" s="138"/>
      <c r="J258" s="139"/>
      <c r="K258" s="128">
        <f>SUM(K257:M257)</f>
        <v>0</v>
      </c>
      <c r="L258" s="129"/>
      <c r="M258" s="130"/>
      <c r="N258" s="131">
        <f>SUM(N257:O257)</f>
        <v>0</v>
      </c>
      <c r="O258" s="132"/>
      <c r="P258" s="133"/>
      <c r="Q258" s="143"/>
      <c r="R258" s="144"/>
      <c r="S258" s="144"/>
      <c r="T258" s="145"/>
    </row>
    <row r="259" spans="1:20" ht="8.25" hidden="1" customHeight="1" x14ac:dyDescent="0.2"/>
    <row r="260" spans="1:20" hidden="1" x14ac:dyDescent="0.2">
      <c r="B260" s="2"/>
      <c r="C260" s="2"/>
      <c r="D260" s="2"/>
      <c r="E260" s="2"/>
      <c r="F260" s="2"/>
      <c r="G260" s="2"/>
      <c r="M260" s="8"/>
      <c r="N260" s="8"/>
      <c r="O260" s="8"/>
      <c r="P260" s="8"/>
      <c r="Q260" s="8"/>
      <c r="R260" s="8"/>
      <c r="S260" s="8"/>
    </row>
    <row r="261" spans="1:20" hidden="1" x14ac:dyDescent="0.2">
      <c r="B261" s="8"/>
      <c r="C261" s="8"/>
      <c r="D261" s="8"/>
      <c r="E261" s="8"/>
      <c r="F261" s="8"/>
      <c r="G261" s="8"/>
      <c r="H261" s="17"/>
      <c r="I261" s="17"/>
      <c r="J261" s="17"/>
      <c r="M261" s="8"/>
      <c r="N261" s="8"/>
      <c r="O261" s="8"/>
      <c r="P261" s="8"/>
      <c r="Q261" s="8"/>
      <c r="R261" s="8"/>
      <c r="S261" s="8"/>
    </row>
    <row r="262" spans="1:20" ht="12.75" hidden="1" customHeight="1" x14ac:dyDescent="0.2"/>
    <row r="263" spans="1:20" ht="23.25" hidden="1" customHeight="1" x14ac:dyDescent="0.2">
      <c r="A263" s="208" t="s">
        <v>76</v>
      </c>
      <c r="B263" s="205"/>
      <c r="C263" s="205"/>
      <c r="D263" s="205"/>
      <c r="E263" s="205"/>
      <c r="F263" s="205"/>
      <c r="G263" s="205"/>
      <c r="H263" s="205"/>
      <c r="I263" s="205"/>
      <c r="J263" s="205"/>
      <c r="K263" s="205"/>
      <c r="L263" s="205"/>
      <c r="M263" s="205"/>
      <c r="N263" s="205"/>
      <c r="O263" s="205"/>
      <c r="P263" s="205"/>
      <c r="Q263" s="205"/>
      <c r="R263" s="205"/>
      <c r="S263" s="205"/>
      <c r="T263" s="205"/>
    </row>
    <row r="264" spans="1:20" ht="26.25" hidden="1" customHeight="1" x14ac:dyDescent="0.2">
      <c r="A264" s="208" t="s">
        <v>27</v>
      </c>
      <c r="B264" s="208" t="s">
        <v>26</v>
      </c>
      <c r="C264" s="208"/>
      <c r="D264" s="208"/>
      <c r="E264" s="208"/>
      <c r="F264" s="208"/>
      <c r="G264" s="208"/>
      <c r="H264" s="208"/>
      <c r="I264" s="208"/>
      <c r="J264" s="102" t="s">
        <v>40</v>
      </c>
      <c r="K264" s="102" t="s">
        <v>24</v>
      </c>
      <c r="L264" s="102"/>
      <c r="M264" s="102"/>
      <c r="N264" s="102" t="s">
        <v>41</v>
      </c>
      <c r="O264" s="102"/>
      <c r="P264" s="102"/>
      <c r="Q264" s="102" t="s">
        <v>23</v>
      </c>
      <c r="R264" s="102"/>
      <c r="S264" s="102"/>
      <c r="T264" s="102" t="s">
        <v>22</v>
      </c>
    </row>
    <row r="265" spans="1:20" hidden="1" x14ac:dyDescent="0.2">
      <c r="A265" s="208"/>
      <c r="B265" s="208"/>
      <c r="C265" s="208"/>
      <c r="D265" s="208"/>
      <c r="E265" s="208"/>
      <c r="F265" s="208"/>
      <c r="G265" s="208"/>
      <c r="H265" s="208"/>
      <c r="I265" s="208"/>
      <c r="J265" s="102"/>
      <c r="K265" s="30" t="s">
        <v>28</v>
      </c>
      <c r="L265" s="30" t="s">
        <v>29</v>
      </c>
      <c r="M265" s="30" t="s">
        <v>30</v>
      </c>
      <c r="N265" s="30" t="s">
        <v>34</v>
      </c>
      <c r="O265" s="30" t="s">
        <v>7</v>
      </c>
      <c r="P265" s="30" t="s">
        <v>31</v>
      </c>
      <c r="Q265" s="30" t="s">
        <v>32</v>
      </c>
      <c r="R265" s="30" t="s">
        <v>28</v>
      </c>
      <c r="S265" s="30" t="s">
        <v>33</v>
      </c>
      <c r="T265" s="102"/>
    </row>
    <row r="266" spans="1:20" hidden="1" x14ac:dyDescent="0.2">
      <c r="A266" s="33" t="str">
        <f t="shared" ref="A266:A291" si="97">IF(ISNA(INDEX($A$37:$T$188,MATCH($B266,$B$37:$B$188,0),1)),"",INDEX($A$37:$T$188,MATCH($B266,$B$37:$B$188,0),1))</f>
        <v/>
      </c>
      <c r="B266" s="155" t="s">
        <v>63</v>
      </c>
      <c r="C266" s="155"/>
      <c r="D266" s="155"/>
      <c r="E266" s="155"/>
      <c r="F266" s="155"/>
      <c r="G266" s="155"/>
      <c r="H266" s="155"/>
      <c r="I266" s="155"/>
      <c r="J266" s="20" t="str">
        <f t="shared" ref="J266:J291" si="98">IF(ISNA(INDEX($A$37:$T$188,MATCH($B266,$B$37:$B$188,0),10)),"",INDEX($A$37:$T$188,MATCH($B266,$B$37:$B$188,0),10))</f>
        <v/>
      </c>
      <c r="K266" s="20" t="str">
        <f t="shared" ref="K266:K291" si="99">IF(ISNA(INDEX($A$37:$T$188,MATCH($B266,$B$37:$B$188,0),11)),"",INDEX($A$37:$T$188,MATCH($B266,$B$37:$B$188,0),11))</f>
        <v/>
      </c>
      <c r="L266" s="20" t="str">
        <f t="shared" ref="L266:L291" si="100">IF(ISNA(INDEX($A$37:$T$188,MATCH($B266,$B$37:$B$188,0),12)),"",INDEX($A$37:$T$188,MATCH($B266,$B$37:$B$188,0),12))</f>
        <v/>
      </c>
      <c r="M266" s="20" t="str">
        <f t="shared" ref="M266:M291" si="101">IF(ISNA(INDEX($A$37:$T$188,MATCH($B266,$B$37:$B$188,0),13)),"",INDEX($A$37:$T$188,MATCH($B266,$B$37:$B$188,0),13))</f>
        <v/>
      </c>
      <c r="N266" s="20" t="str">
        <f t="shared" ref="N266:N291" si="102">IF(ISNA(INDEX($A$37:$T$188,MATCH($B266,$B$37:$B$188,0),14)),"",INDEX($A$37:$T$188,MATCH($B266,$B$37:$B$188,0),14))</f>
        <v/>
      </c>
      <c r="O266" s="20" t="str">
        <f t="shared" ref="O266:O291" si="103">IF(ISNA(INDEX($A$37:$T$188,MATCH($B266,$B$37:$B$188,0),15)),"",INDEX($A$37:$T$188,MATCH($B266,$B$37:$B$188,0),15))</f>
        <v/>
      </c>
      <c r="P266" s="20" t="str">
        <f t="shared" ref="P266:P291" si="104">IF(ISNA(INDEX($A$37:$T$188,MATCH($B266,$B$37:$B$188,0),16)),"",INDEX($A$37:$T$188,MATCH($B266,$B$37:$B$188,0),16))</f>
        <v/>
      </c>
      <c r="Q266" s="29" t="str">
        <f t="shared" ref="Q266:Q291" si="105">IF(ISNA(INDEX($A$37:$T$188,MATCH($B266,$B$37:$B$188,0),17)),"",INDEX($A$37:$T$188,MATCH($B266,$B$37:$B$188,0),17))</f>
        <v/>
      </c>
      <c r="R266" s="29" t="str">
        <f t="shared" ref="R266:R291" si="106">IF(ISNA(INDEX($A$37:$T$188,MATCH($B266,$B$37:$B$188,0),18)),"",INDEX($A$37:$T$188,MATCH($B266,$B$37:$B$188,0),18))</f>
        <v/>
      </c>
      <c r="S266" s="29" t="str">
        <f t="shared" ref="S266:S291" si="107">IF(ISNA(INDEX($A$37:$T$188,MATCH($B266,$B$37:$B$188,0),19)),"",INDEX($A$37:$T$188,MATCH($B266,$B$37:$B$188,0),19))</f>
        <v/>
      </c>
      <c r="T266" s="19" t="s">
        <v>39</v>
      </c>
    </row>
    <row r="267" spans="1:20" hidden="1" x14ac:dyDescent="0.2">
      <c r="A267" s="33" t="str">
        <f t="shared" si="97"/>
        <v/>
      </c>
      <c r="B267" s="155"/>
      <c r="C267" s="155"/>
      <c r="D267" s="155"/>
      <c r="E267" s="155"/>
      <c r="F267" s="155"/>
      <c r="G267" s="155"/>
      <c r="H267" s="155"/>
      <c r="I267" s="155"/>
      <c r="J267" s="20" t="str">
        <f t="shared" si="98"/>
        <v/>
      </c>
      <c r="K267" s="20" t="str">
        <f t="shared" si="99"/>
        <v/>
      </c>
      <c r="L267" s="20" t="str">
        <f t="shared" si="100"/>
        <v/>
      </c>
      <c r="M267" s="20" t="str">
        <f t="shared" si="101"/>
        <v/>
      </c>
      <c r="N267" s="20" t="str">
        <f t="shared" si="102"/>
        <v/>
      </c>
      <c r="O267" s="20" t="str">
        <f t="shared" si="103"/>
        <v/>
      </c>
      <c r="P267" s="20" t="str">
        <f t="shared" si="104"/>
        <v/>
      </c>
      <c r="Q267" s="29" t="str">
        <f t="shared" si="105"/>
        <v/>
      </c>
      <c r="R267" s="29" t="str">
        <f t="shared" si="106"/>
        <v/>
      </c>
      <c r="S267" s="29" t="str">
        <f t="shared" si="107"/>
        <v/>
      </c>
      <c r="T267" s="19" t="s">
        <v>39</v>
      </c>
    </row>
    <row r="268" spans="1:20" hidden="1" x14ac:dyDescent="0.2">
      <c r="A268" s="33" t="str">
        <f t="shared" si="97"/>
        <v/>
      </c>
      <c r="B268" s="155"/>
      <c r="C268" s="155"/>
      <c r="D268" s="155"/>
      <c r="E268" s="155"/>
      <c r="F268" s="155"/>
      <c r="G268" s="155"/>
      <c r="H268" s="155"/>
      <c r="I268" s="155"/>
      <c r="J268" s="20" t="str">
        <f t="shared" si="98"/>
        <v/>
      </c>
      <c r="K268" s="20" t="str">
        <f t="shared" si="99"/>
        <v/>
      </c>
      <c r="L268" s="20" t="str">
        <f t="shared" si="100"/>
        <v/>
      </c>
      <c r="M268" s="20" t="str">
        <f t="shared" si="101"/>
        <v/>
      </c>
      <c r="N268" s="20" t="str">
        <f t="shared" si="102"/>
        <v/>
      </c>
      <c r="O268" s="20" t="str">
        <f t="shared" si="103"/>
        <v/>
      </c>
      <c r="P268" s="20" t="str">
        <f t="shared" si="104"/>
        <v/>
      </c>
      <c r="Q268" s="29" t="str">
        <f t="shared" si="105"/>
        <v/>
      </c>
      <c r="R268" s="29" t="str">
        <f t="shared" si="106"/>
        <v/>
      </c>
      <c r="S268" s="29" t="str">
        <f t="shared" si="107"/>
        <v/>
      </c>
      <c r="T268" s="19" t="s">
        <v>39</v>
      </c>
    </row>
    <row r="269" spans="1:20" hidden="1" x14ac:dyDescent="0.2">
      <c r="A269" s="33" t="str">
        <f t="shared" si="97"/>
        <v/>
      </c>
      <c r="B269" s="155"/>
      <c r="C269" s="155"/>
      <c r="D269" s="155"/>
      <c r="E269" s="155"/>
      <c r="F269" s="155"/>
      <c r="G269" s="155"/>
      <c r="H269" s="155"/>
      <c r="I269" s="155"/>
      <c r="J269" s="20" t="str">
        <f t="shared" si="98"/>
        <v/>
      </c>
      <c r="K269" s="20" t="str">
        <f t="shared" si="99"/>
        <v/>
      </c>
      <c r="L269" s="20" t="str">
        <f t="shared" si="100"/>
        <v/>
      </c>
      <c r="M269" s="20" t="str">
        <f t="shared" si="101"/>
        <v/>
      </c>
      <c r="N269" s="20" t="str">
        <f t="shared" si="102"/>
        <v/>
      </c>
      <c r="O269" s="20" t="str">
        <f t="shared" si="103"/>
        <v/>
      </c>
      <c r="P269" s="20" t="str">
        <f t="shared" si="104"/>
        <v/>
      </c>
      <c r="Q269" s="29" t="str">
        <f t="shared" si="105"/>
        <v/>
      </c>
      <c r="R269" s="29" t="str">
        <f t="shared" si="106"/>
        <v/>
      </c>
      <c r="S269" s="29" t="str">
        <f t="shared" si="107"/>
        <v/>
      </c>
      <c r="T269" s="19" t="s">
        <v>39</v>
      </c>
    </row>
    <row r="270" spans="1:20" hidden="1" x14ac:dyDescent="0.2">
      <c r="A270" s="33" t="str">
        <f t="shared" si="97"/>
        <v/>
      </c>
      <c r="B270" s="155"/>
      <c r="C270" s="155"/>
      <c r="D270" s="155"/>
      <c r="E270" s="155"/>
      <c r="F270" s="155"/>
      <c r="G270" s="155"/>
      <c r="H270" s="155"/>
      <c r="I270" s="155"/>
      <c r="J270" s="20" t="str">
        <f t="shared" si="98"/>
        <v/>
      </c>
      <c r="K270" s="20" t="str">
        <f t="shared" si="99"/>
        <v/>
      </c>
      <c r="L270" s="20" t="str">
        <f t="shared" si="100"/>
        <v/>
      </c>
      <c r="M270" s="20" t="str">
        <f t="shared" si="101"/>
        <v/>
      </c>
      <c r="N270" s="20" t="str">
        <f t="shared" si="102"/>
        <v/>
      </c>
      <c r="O270" s="20" t="str">
        <f t="shared" si="103"/>
        <v/>
      </c>
      <c r="P270" s="20" t="str">
        <f t="shared" si="104"/>
        <v/>
      </c>
      <c r="Q270" s="29" t="str">
        <f t="shared" si="105"/>
        <v/>
      </c>
      <c r="R270" s="29" t="str">
        <f t="shared" si="106"/>
        <v/>
      </c>
      <c r="S270" s="29" t="str">
        <f t="shared" si="107"/>
        <v/>
      </c>
      <c r="T270" s="19" t="s">
        <v>39</v>
      </c>
    </row>
    <row r="271" spans="1:20" hidden="1" x14ac:dyDescent="0.2">
      <c r="A271" s="33" t="str">
        <f t="shared" si="97"/>
        <v/>
      </c>
      <c r="B271" s="155"/>
      <c r="C271" s="155"/>
      <c r="D271" s="155"/>
      <c r="E271" s="155"/>
      <c r="F271" s="155"/>
      <c r="G271" s="155"/>
      <c r="H271" s="155"/>
      <c r="I271" s="155"/>
      <c r="J271" s="20" t="str">
        <f t="shared" si="98"/>
        <v/>
      </c>
      <c r="K271" s="20" t="str">
        <f t="shared" si="99"/>
        <v/>
      </c>
      <c r="L271" s="20" t="str">
        <f t="shared" si="100"/>
        <v/>
      </c>
      <c r="M271" s="20" t="str">
        <f t="shared" si="101"/>
        <v/>
      </c>
      <c r="N271" s="20" t="str">
        <f t="shared" si="102"/>
        <v/>
      </c>
      <c r="O271" s="20" t="str">
        <f t="shared" si="103"/>
        <v/>
      </c>
      <c r="P271" s="20" t="str">
        <f t="shared" si="104"/>
        <v/>
      </c>
      <c r="Q271" s="29" t="str">
        <f t="shared" si="105"/>
        <v/>
      </c>
      <c r="R271" s="29" t="str">
        <f t="shared" si="106"/>
        <v/>
      </c>
      <c r="S271" s="29" t="str">
        <f t="shared" si="107"/>
        <v/>
      </c>
      <c r="T271" s="19" t="s">
        <v>39</v>
      </c>
    </row>
    <row r="272" spans="1:20" hidden="1" x14ac:dyDescent="0.2">
      <c r="A272" s="33" t="str">
        <f t="shared" si="97"/>
        <v/>
      </c>
      <c r="B272" s="155"/>
      <c r="C272" s="155"/>
      <c r="D272" s="155"/>
      <c r="E272" s="155"/>
      <c r="F272" s="155"/>
      <c r="G272" s="155"/>
      <c r="H272" s="155"/>
      <c r="I272" s="155"/>
      <c r="J272" s="20" t="str">
        <f t="shared" si="98"/>
        <v/>
      </c>
      <c r="K272" s="20" t="str">
        <f t="shared" si="99"/>
        <v/>
      </c>
      <c r="L272" s="20" t="str">
        <f t="shared" si="100"/>
        <v/>
      </c>
      <c r="M272" s="20" t="str">
        <f t="shared" si="101"/>
        <v/>
      </c>
      <c r="N272" s="20" t="str">
        <f t="shared" si="102"/>
        <v/>
      </c>
      <c r="O272" s="20" t="str">
        <f t="shared" si="103"/>
        <v/>
      </c>
      <c r="P272" s="20" t="str">
        <f t="shared" si="104"/>
        <v/>
      </c>
      <c r="Q272" s="29" t="str">
        <f t="shared" si="105"/>
        <v/>
      </c>
      <c r="R272" s="29" t="str">
        <f t="shared" si="106"/>
        <v/>
      </c>
      <c r="S272" s="29" t="str">
        <f t="shared" si="107"/>
        <v/>
      </c>
      <c r="T272" s="19" t="s">
        <v>39</v>
      </c>
    </row>
    <row r="273" spans="1:20" hidden="1" x14ac:dyDescent="0.2">
      <c r="A273" s="33" t="str">
        <f t="shared" si="97"/>
        <v/>
      </c>
      <c r="B273" s="155"/>
      <c r="C273" s="155"/>
      <c r="D273" s="155"/>
      <c r="E273" s="155"/>
      <c r="F273" s="155"/>
      <c r="G273" s="155"/>
      <c r="H273" s="155"/>
      <c r="I273" s="155"/>
      <c r="J273" s="20" t="str">
        <f t="shared" si="98"/>
        <v/>
      </c>
      <c r="K273" s="20" t="str">
        <f t="shared" si="99"/>
        <v/>
      </c>
      <c r="L273" s="20" t="str">
        <f t="shared" si="100"/>
        <v/>
      </c>
      <c r="M273" s="20" t="str">
        <f t="shared" si="101"/>
        <v/>
      </c>
      <c r="N273" s="20" t="str">
        <f t="shared" si="102"/>
        <v/>
      </c>
      <c r="O273" s="20" t="str">
        <f t="shared" si="103"/>
        <v/>
      </c>
      <c r="P273" s="20" t="str">
        <f t="shared" si="104"/>
        <v/>
      </c>
      <c r="Q273" s="29" t="str">
        <f t="shared" si="105"/>
        <v/>
      </c>
      <c r="R273" s="29" t="str">
        <f t="shared" si="106"/>
        <v/>
      </c>
      <c r="S273" s="29" t="str">
        <f t="shared" si="107"/>
        <v/>
      </c>
      <c r="T273" s="19" t="s">
        <v>39</v>
      </c>
    </row>
    <row r="274" spans="1:20" hidden="1" x14ac:dyDescent="0.2">
      <c r="A274" s="33" t="str">
        <f t="shared" si="97"/>
        <v/>
      </c>
      <c r="B274" s="155"/>
      <c r="C274" s="155"/>
      <c r="D274" s="155"/>
      <c r="E274" s="155"/>
      <c r="F274" s="155"/>
      <c r="G274" s="155"/>
      <c r="H274" s="155"/>
      <c r="I274" s="155"/>
      <c r="J274" s="20" t="str">
        <f t="shared" si="98"/>
        <v/>
      </c>
      <c r="K274" s="20" t="str">
        <f t="shared" si="99"/>
        <v/>
      </c>
      <c r="L274" s="20" t="str">
        <f t="shared" si="100"/>
        <v/>
      </c>
      <c r="M274" s="20" t="str">
        <f t="shared" si="101"/>
        <v/>
      </c>
      <c r="N274" s="20" t="str">
        <f t="shared" si="102"/>
        <v/>
      </c>
      <c r="O274" s="20" t="str">
        <f t="shared" si="103"/>
        <v/>
      </c>
      <c r="P274" s="20" t="str">
        <f t="shared" si="104"/>
        <v/>
      </c>
      <c r="Q274" s="29" t="str">
        <f t="shared" si="105"/>
        <v/>
      </c>
      <c r="R274" s="29" t="str">
        <f t="shared" si="106"/>
        <v/>
      </c>
      <c r="S274" s="29" t="str">
        <f t="shared" si="107"/>
        <v/>
      </c>
      <c r="T274" s="19" t="s">
        <v>39</v>
      </c>
    </row>
    <row r="275" spans="1:20" hidden="1" x14ac:dyDescent="0.2">
      <c r="A275" s="33" t="str">
        <f t="shared" si="97"/>
        <v/>
      </c>
      <c r="B275" s="155"/>
      <c r="C275" s="155"/>
      <c r="D275" s="155"/>
      <c r="E275" s="155"/>
      <c r="F275" s="155"/>
      <c r="G275" s="155"/>
      <c r="H275" s="155"/>
      <c r="I275" s="155"/>
      <c r="J275" s="20" t="str">
        <f t="shared" si="98"/>
        <v/>
      </c>
      <c r="K275" s="20" t="str">
        <f t="shared" si="99"/>
        <v/>
      </c>
      <c r="L275" s="20" t="str">
        <f t="shared" si="100"/>
        <v/>
      </c>
      <c r="M275" s="20" t="str">
        <f t="shared" si="101"/>
        <v/>
      </c>
      <c r="N275" s="20" t="str">
        <f t="shared" si="102"/>
        <v/>
      </c>
      <c r="O275" s="20" t="str">
        <f t="shared" si="103"/>
        <v/>
      </c>
      <c r="P275" s="20" t="str">
        <f t="shared" si="104"/>
        <v/>
      </c>
      <c r="Q275" s="29" t="str">
        <f t="shared" si="105"/>
        <v/>
      </c>
      <c r="R275" s="29" t="str">
        <f t="shared" si="106"/>
        <v/>
      </c>
      <c r="S275" s="29" t="str">
        <f t="shared" si="107"/>
        <v/>
      </c>
      <c r="T275" s="19" t="s">
        <v>39</v>
      </c>
    </row>
    <row r="276" spans="1:20" hidden="1" x14ac:dyDescent="0.2">
      <c r="A276" s="33" t="str">
        <f t="shared" si="97"/>
        <v/>
      </c>
      <c r="B276" s="155"/>
      <c r="C276" s="155"/>
      <c r="D276" s="155"/>
      <c r="E276" s="155"/>
      <c r="F276" s="155"/>
      <c r="G276" s="155"/>
      <c r="H276" s="155"/>
      <c r="I276" s="155"/>
      <c r="J276" s="20" t="str">
        <f t="shared" si="98"/>
        <v/>
      </c>
      <c r="K276" s="20" t="str">
        <f t="shared" si="99"/>
        <v/>
      </c>
      <c r="L276" s="20" t="str">
        <f t="shared" si="100"/>
        <v/>
      </c>
      <c r="M276" s="20" t="str">
        <f t="shared" si="101"/>
        <v/>
      </c>
      <c r="N276" s="20" t="str">
        <f t="shared" si="102"/>
        <v/>
      </c>
      <c r="O276" s="20" t="str">
        <f t="shared" si="103"/>
        <v/>
      </c>
      <c r="P276" s="20" t="str">
        <f t="shared" si="104"/>
        <v/>
      </c>
      <c r="Q276" s="29" t="str">
        <f t="shared" si="105"/>
        <v/>
      </c>
      <c r="R276" s="29" t="str">
        <f t="shared" si="106"/>
        <v/>
      </c>
      <c r="S276" s="29" t="str">
        <f t="shared" si="107"/>
        <v/>
      </c>
      <c r="T276" s="19" t="s">
        <v>39</v>
      </c>
    </row>
    <row r="277" spans="1:20" hidden="1" x14ac:dyDescent="0.2">
      <c r="A277" s="33" t="str">
        <f t="shared" si="97"/>
        <v/>
      </c>
      <c r="B277" s="155"/>
      <c r="C277" s="155"/>
      <c r="D277" s="155"/>
      <c r="E277" s="155"/>
      <c r="F277" s="155"/>
      <c r="G277" s="155"/>
      <c r="H277" s="155"/>
      <c r="I277" s="155"/>
      <c r="J277" s="20" t="str">
        <f t="shared" si="98"/>
        <v/>
      </c>
      <c r="K277" s="20" t="str">
        <f t="shared" si="99"/>
        <v/>
      </c>
      <c r="L277" s="20" t="str">
        <f t="shared" si="100"/>
        <v/>
      </c>
      <c r="M277" s="20" t="str">
        <f t="shared" si="101"/>
        <v/>
      </c>
      <c r="N277" s="20" t="str">
        <f t="shared" si="102"/>
        <v/>
      </c>
      <c r="O277" s="20" t="str">
        <f t="shared" si="103"/>
        <v/>
      </c>
      <c r="P277" s="20" t="str">
        <f t="shared" si="104"/>
        <v/>
      </c>
      <c r="Q277" s="29" t="str">
        <f t="shared" si="105"/>
        <v/>
      </c>
      <c r="R277" s="29" t="str">
        <f t="shared" si="106"/>
        <v/>
      </c>
      <c r="S277" s="29" t="str">
        <f t="shared" si="107"/>
        <v/>
      </c>
      <c r="T277" s="39" t="s">
        <v>39</v>
      </c>
    </row>
    <row r="278" spans="1:20" hidden="1" x14ac:dyDescent="0.2">
      <c r="A278" s="33" t="str">
        <f t="shared" si="97"/>
        <v/>
      </c>
      <c r="B278" s="155"/>
      <c r="C278" s="155"/>
      <c r="D278" s="155"/>
      <c r="E278" s="155"/>
      <c r="F278" s="155"/>
      <c r="G278" s="155"/>
      <c r="H278" s="155"/>
      <c r="I278" s="155"/>
      <c r="J278" s="20" t="str">
        <f t="shared" si="98"/>
        <v/>
      </c>
      <c r="K278" s="20" t="str">
        <f t="shared" si="99"/>
        <v/>
      </c>
      <c r="L278" s="20" t="str">
        <f t="shared" si="100"/>
        <v/>
      </c>
      <c r="M278" s="20" t="str">
        <f t="shared" si="101"/>
        <v/>
      </c>
      <c r="N278" s="20" t="str">
        <f t="shared" si="102"/>
        <v/>
      </c>
      <c r="O278" s="20" t="str">
        <f t="shared" si="103"/>
        <v/>
      </c>
      <c r="P278" s="20" t="str">
        <f t="shared" si="104"/>
        <v/>
      </c>
      <c r="Q278" s="29" t="str">
        <f t="shared" si="105"/>
        <v/>
      </c>
      <c r="R278" s="29" t="str">
        <f t="shared" si="106"/>
        <v/>
      </c>
      <c r="S278" s="29" t="str">
        <f t="shared" si="107"/>
        <v/>
      </c>
      <c r="T278" s="39" t="s">
        <v>39</v>
      </c>
    </row>
    <row r="279" spans="1:20" hidden="1" x14ac:dyDescent="0.2">
      <c r="A279" s="33" t="str">
        <f t="shared" si="97"/>
        <v/>
      </c>
      <c r="B279" s="155"/>
      <c r="C279" s="155"/>
      <c r="D279" s="155"/>
      <c r="E279" s="155"/>
      <c r="F279" s="155"/>
      <c r="G279" s="155"/>
      <c r="H279" s="155"/>
      <c r="I279" s="155"/>
      <c r="J279" s="20" t="str">
        <f t="shared" si="98"/>
        <v/>
      </c>
      <c r="K279" s="20" t="str">
        <f t="shared" si="99"/>
        <v/>
      </c>
      <c r="L279" s="20" t="str">
        <f t="shared" si="100"/>
        <v/>
      </c>
      <c r="M279" s="20" t="str">
        <f t="shared" si="101"/>
        <v/>
      </c>
      <c r="N279" s="20" t="str">
        <f t="shared" si="102"/>
        <v/>
      </c>
      <c r="O279" s="20" t="str">
        <f t="shared" si="103"/>
        <v/>
      </c>
      <c r="P279" s="20" t="str">
        <f t="shared" si="104"/>
        <v/>
      </c>
      <c r="Q279" s="29" t="str">
        <f t="shared" si="105"/>
        <v/>
      </c>
      <c r="R279" s="29" t="str">
        <f t="shared" si="106"/>
        <v/>
      </c>
      <c r="S279" s="29" t="str">
        <f t="shared" si="107"/>
        <v/>
      </c>
      <c r="T279" s="39" t="s">
        <v>39</v>
      </c>
    </row>
    <row r="280" spans="1:20" hidden="1" x14ac:dyDescent="0.2">
      <c r="A280" s="33" t="str">
        <f t="shared" si="97"/>
        <v/>
      </c>
      <c r="B280" s="155"/>
      <c r="C280" s="155"/>
      <c r="D280" s="155"/>
      <c r="E280" s="155"/>
      <c r="F280" s="155"/>
      <c r="G280" s="155"/>
      <c r="H280" s="155"/>
      <c r="I280" s="155"/>
      <c r="J280" s="20" t="str">
        <f t="shared" si="98"/>
        <v/>
      </c>
      <c r="K280" s="20" t="str">
        <f t="shared" si="99"/>
        <v/>
      </c>
      <c r="L280" s="20" t="str">
        <f t="shared" si="100"/>
        <v/>
      </c>
      <c r="M280" s="20" t="str">
        <f t="shared" si="101"/>
        <v/>
      </c>
      <c r="N280" s="20" t="str">
        <f t="shared" si="102"/>
        <v/>
      </c>
      <c r="O280" s="20" t="str">
        <f t="shared" si="103"/>
        <v/>
      </c>
      <c r="P280" s="20" t="str">
        <f t="shared" si="104"/>
        <v/>
      </c>
      <c r="Q280" s="29" t="str">
        <f t="shared" si="105"/>
        <v/>
      </c>
      <c r="R280" s="29" t="str">
        <f t="shared" si="106"/>
        <v/>
      </c>
      <c r="S280" s="29" t="str">
        <f t="shared" si="107"/>
        <v/>
      </c>
      <c r="T280" s="39" t="s">
        <v>39</v>
      </c>
    </row>
    <row r="281" spans="1:20" hidden="1" x14ac:dyDescent="0.2">
      <c r="A281" s="33" t="str">
        <f t="shared" si="97"/>
        <v/>
      </c>
      <c r="B281" s="155"/>
      <c r="C281" s="155"/>
      <c r="D281" s="155"/>
      <c r="E281" s="155"/>
      <c r="F281" s="155"/>
      <c r="G281" s="155"/>
      <c r="H281" s="155"/>
      <c r="I281" s="155"/>
      <c r="J281" s="20" t="str">
        <f t="shared" si="98"/>
        <v/>
      </c>
      <c r="K281" s="20" t="str">
        <f t="shared" si="99"/>
        <v/>
      </c>
      <c r="L281" s="20" t="str">
        <f t="shared" si="100"/>
        <v/>
      </c>
      <c r="M281" s="20" t="str">
        <f t="shared" si="101"/>
        <v/>
      </c>
      <c r="N281" s="20" t="str">
        <f t="shared" si="102"/>
        <v/>
      </c>
      <c r="O281" s="20" t="str">
        <f t="shared" si="103"/>
        <v/>
      </c>
      <c r="P281" s="20" t="str">
        <f t="shared" si="104"/>
        <v/>
      </c>
      <c r="Q281" s="29" t="str">
        <f t="shared" si="105"/>
        <v/>
      </c>
      <c r="R281" s="29" t="str">
        <f t="shared" si="106"/>
        <v/>
      </c>
      <c r="S281" s="29" t="str">
        <f t="shared" si="107"/>
        <v/>
      </c>
      <c r="T281" s="19" t="s">
        <v>39</v>
      </c>
    </row>
    <row r="282" spans="1:20" hidden="1" x14ac:dyDescent="0.2">
      <c r="A282" s="33" t="str">
        <f t="shared" si="97"/>
        <v/>
      </c>
      <c r="B282" s="155"/>
      <c r="C282" s="155"/>
      <c r="D282" s="155"/>
      <c r="E282" s="155"/>
      <c r="F282" s="155"/>
      <c r="G282" s="155"/>
      <c r="H282" s="155"/>
      <c r="I282" s="155"/>
      <c r="J282" s="20" t="str">
        <f t="shared" si="98"/>
        <v/>
      </c>
      <c r="K282" s="20" t="str">
        <f t="shared" si="99"/>
        <v/>
      </c>
      <c r="L282" s="20" t="str">
        <f t="shared" si="100"/>
        <v/>
      </c>
      <c r="M282" s="20" t="str">
        <f t="shared" si="101"/>
        <v/>
      </c>
      <c r="N282" s="20" t="str">
        <f t="shared" si="102"/>
        <v/>
      </c>
      <c r="O282" s="20" t="str">
        <f t="shared" si="103"/>
        <v/>
      </c>
      <c r="P282" s="20" t="str">
        <f t="shared" si="104"/>
        <v/>
      </c>
      <c r="Q282" s="29" t="str">
        <f t="shared" si="105"/>
        <v/>
      </c>
      <c r="R282" s="29" t="str">
        <f t="shared" si="106"/>
        <v/>
      </c>
      <c r="S282" s="29" t="str">
        <f t="shared" si="107"/>
        <v/>
      </c>
      <c r="T282" s="19" t="s">
        <v>39</v>
      </c>
    </row>
    <row r="283" spans="1:20" hidden="1" x14ac:dyDescent="0.2">
      <c r="A283" s="33" t="str">
        <f t="shared" si="97"/>
        <v/>
      </c>
      <c r="B283" s="155"/>
      <c r="C283" s="155"/>
      <c r="D283" s="155"/>
      <c r="E283" s="155"/>
      <c r="F283" s="155"/>
      <c r="G283" s="155"/>
      <c r="H283" s="155"/>
      <c r="I283" s="155"/>
      <c r="J283" s="20" t="str">
        <f t="shared" si="98"/>
        <v/>
      </c>
      <c r="K283" s="20" t="str">
        <f t="shared" si="99"/>
        <v/>
      </c>
      <c r="L283" s="20" t="str">
        <f t="shared" si="100"/>
        <v/>
      </c>
      <c r="M283" s="20" t="str">
        <f t="shared" si="101"/>
        <v/>
      </c>
      <c r="N283" s="20" t="str">
        <f t="shared" si="102"/>
        <v/>
      </c>
      <c r="O283" s="20" t="str">
        <f t="shared" si="103"/>
        <v/>
      </c>
      <c r="P283" s="20" t="str">
        <f t="shared" si="104"/>
        <v/>
      </c>
      <c r="Q283" s="29" t="str">
        <f t="shared" si="105"/>
        <v/>
      </c>
      <c r="R283" s="29" t="str">
        <f t="shared" si="106"/>
        <v/>
      </c>
      <c r="S283" s="29" t="str">
        <f t="shared" si="107"/>
        <v/>
      </c>
      <c r="T283" s="19" t="s">
        <v>39</v>
      </c>
    </row>
    <row r="284" spans="1:20" hidden="1" x14ac:dyDescent="0.2">
      <c r="A284" s="33" t="str">
        <f t="shared" si="97"/>
        <v/>
      </c>
      <c r="B284" s="155"/>
      <c r="C284" s="155"/>
      <c r="D284" s="155"/>
      <c r="E284" s="155"/>
      <c r="F284" s="155"/>
      <c r="G284" s="155"/>
      <c r="H284" s="155"/>
      <c r="I284" s="155"/>
      <c r="J284" s="20" t="str">
        <f t="shared" si="98"/>
        <v/>
      </c>
      <c r="K284" s="20" t="str">
        <f t="shared" si="99"/>
        <v/>
      </c>
      <c r="L284" s="20" t="str">
        <f t="shared" si="100"/>
        <v/>
      </c>
      <c r="M284" s="20" t="str">
        <f t="shared" si="101"/>
        <v/>
      </c>
      <c r="N284" s="20" t="str">
        <f t="shared" si="102"/>
        <v/>
      </c>
      <c r="O284" s="20" t="str">
        <f t="shared" si="103"/>
        <v/>
      </c>
      <c r="P284" s="20" t="str">
        <f t="shared" si="104"/>
        <v/>
      </c>
      <c r="Q284" s="29" t="str">
        <f t="shared" si="105"/>
        <v/>
      </c>
      <c r="R284" s="29" t="str">
        <f t="shared" si="106"/>
        <v/>
      </c>
      <c r="S284" s="29" t="str">
        <f t="shared" si="107"/>
        <v/>
      </c>
      <c r="T284" s="19" t="s">
        <v>39</v>
      </c>
    </row>
    <row r="285" spans="1:20" hidden="1" x14ac:dyDescent="0.2">
      <c r="A285" s="33" t="str">
        <f t="shared" si="97"/>
        <v/>
      </c>
      <c r="B285" s="155"/>
      <c r="C285" s="155"/>
      <c r="D285" s="155"/>
      <c r="E285" s="155"/>
      <c r="F285" s="155"/>
      <c r="G285" s="155"/>
      <c r="H285" s="155"/>
      <c r="I285" s="155"/>
      <c r="J285" s="20" t="str">
        <f t="shared" si="98"/>
        <v/>
      </c>
      <c r="K285" s="20" t="str">
        <f t="shared" si="99"/>
        <v/>
      </c>
      <c r="L285" s="20" t="str">
        <f t="shared" si="100"/>
        <v/>
      </c>
      <c r="M285" s="20" t="str">
        <f t="shared" si="101"/>
        <v/>
      </c>
      <c r="N285" s="20" t="str">
        <f t="shared" si="102"/>
        <v/>
      </c>
      <c r="O285" s="20" t="str">
        <f t="shared" si="103"/>
        <v/>
      </c>
      <c r="P285" s="20" t="str">
        <f t="shared" si="104"/>
        <v/>
      </c>
      <c r="Q285" s="29" t="str">
        <f t="shared" si="105"/>
        <v/>
      </c>
      <c r="R285" s="29" t="str">
        <f t="shared" si="106"/>
        <v/>
      </c>
      <c r="S285" s="29" t="str">
        <f t="shared" si="107"/>
        <v/>
      </c>
      <c r="T285" s="19" t="s">
        <v>39</v>
      </c>
    </row>
    <row r="286" spans="1:20" hidden="1" x14ac:dyDescent="0.2">
      <c r="A286" s="33" t="str">
        <f t="shared" si="97"/>
        <v/>
      </c>
      <c r="B286" s="155"/>
      <c r="C286" s="155"/>
      <c r="D286" s="155"/>
      <c r="E286" s="155"/>
      <c r="F286" s="155"/>
      <c r="G286" s="155"/>
      <c r="H286" s="155"/>
      <c r="I286" s="155"/>
      <c r="J286" s="20" t="str">
        <f t="shared" si="98"/>
        <v/>
      </c>
      <c r="K286" s="20" t="str">
        <f t="shared" si="99"/>
        <v/>
      </c>
      <c r="L286" s="20" t="str">
        <f t="shared" si="100"/>
        <v/>
      </c>
      <c r="M286" s="20" t="str">
        <f t="shared" si="101"/>
        <v/>
      </c>
      <c r="N286" s="20" t="str">
        <f t="shared" si="102"/>
        <v/>
      </c>
      <c r="O286" s="20" t="str">
        <f t="shared" si="103"/>
        <v/>
      </c>
      <c r="P286" s="20" t="str">
        <f t="shared" si="104"/>
        <v/>
      </c>
      <c r="Q286" s="29" t="str">
        <f t="shared" si="105"/>
        <v/>
      </c>
      <c r="R286" s="29" t="str">
        <f t="shared" si="106"/>
        <v/>
      </c>
      <c r="S286" s="29" t="str">
        <f t="shared" si="107"/>
        <v/>
      </c>
      <c r="T286" s="19" t="s">
        <v>39</v>
      </c>
    </row>
    <row r="287" spans="1:20" hidden="1" x14ac:dyDescent="0.2">
      <c r="A287" s="33" t="str">
        <f t="shared" si="97"/>
        <v/>
      </c>
      <c r="B287" s="155"/>
      <c r="C287" s="155"/>
      <c r="D287" s="155"/>
      <c r="E287" s="155"/>
      <c r="F287" s="155"/>
      <c r="G287" s="155"/>
      <c r="H287" s="155"/>
      <c r="I287" s="155"/>
      <c r="J287" s="20" t="str">
        <f t="shared" si="98"/>
        <v/>
      </c>
      <c r="K287" s="20" t="str">
        <f t="shared" si="99"/>
        <v/>
      </c>
      <c r="L287" s="20" t="str">
        <f t="shared" si="100"/>
        <v/>
      </c>
      <c r="M287" s="20" t="str">
        <f t="shared" si="101"/>
        <v/>
      </c>
      <c r="N287" s="20" t="str">
        <f t="shared" si="102"/>
        <v/>
      </c>
      <c r="O287" s="20" t="str">
        <f t="shared" si="103"/>
        <v/>
      </c>
      <c r="P287" s="20" t="str">
        <f t="shared" si="104"/>
        <v/>
      </c>
      <c r="Q287" s="29" t="str">
        <f t="shared" si="105"/>
        <v/>
      </c>
      <c r="R287" s="29" t="str">
        <f t="shared" si="106"/>
        <v/>
      </c>
      <c r="S287" s="29" t="str">
        <f t="shared" si="107"/>
        <v/>
      </c>
      <c r="T287" s="19" t="s">
        <v>39</v>
      </c>
    </row>
    <row r="288" spans="1:20" hidden="1" x14ac:dyDescent="0.2">
      <c r="A288" s="33" t="str">
        <f t="shared" si="97"/>
        <v/>
      </c>
      <c r="B288" s="155"/>
      <c r="C288" s="155"/>
      <c r="D288" s="155"/>
      <c r="E288" s="155"/>
      <c r="F288" s="155"/>
      <c r="G288" s="155"/>
      <c r="H288" s="155"/>
      <c r="I288" s="155"/>
      <c r="J288" s="20" t="str">
        <f t="shared" si="98"/>
        <v/>
      </c>
      <c r="K288" s="20" t="str">
        <f t="shared" si="99"/>
        <v/>
      </c>
      <c r="L288" s="20" t="str">
        <f t="shared" si="100"/>
        <v/>
      </c>
      <c r="M288" s="20" t="str">
        <f t="shared" si="101"/>
        <v/>
      </c>
      <c r="N288" s="20" t="str">
        <f t="shared" si="102"/>
        <v/>
      </c>
      <c r="O288" s="20" t="str">
        <f t="shared" si="103"/>
        <v/>
      </c>
      <c r="P288" s="20" t="str">
        <f t="shared" si="104"/>
        <v/>
      </c>
      <c r="Q288" s="29" t="str">
        <f t="shared" si="105"/>
        <v/>
      </c>
      <c r="R288" s="29" t="str">
        <f t="shared" si="106"/>
        <v/>
      </c>
      <c r="S288" s="29" t="str">
        <f t="shared" si="107"/>
        <v/>
      </c>
      <c r="T288" s="39" t="s">
        <v>39</v>
      </c>
    </row>
    <row r="289" spans="1:20" hidden="1" x14ac:dyDescent="0.2">
      <c r="A289" s="33" t="str">
        <f t="shared" si="97"/>
        <v/>
      </c>
      <c r="B289" s="155"/>
      <c r="C289" s="155"/>
      <c r="D289" s="155"/>
      <c r="E289" s="155"/>
      <c r="F289" s="155"/>
      <c r="G289" s="155"/>
      <c r="H289" s="155"/>
      <c r="I289" s="155"/>
      <c r="J289" s="20" t="str">
        <f t="shared" si="98"/>
        <v/>
      </c>
      <c r="K289" s="20" t="str">
        <f t="shared" si="99"/>
        <v/>
      </c>
      <c r="L289" s="20" t="str">
        <f t="shared" si="100"/>
        <v/>
      </c>
      <c r="M289" s="20" t="str">
        <f t="shared" si="101"/>
        <v/>
      </c>
      <c r="N289" s="20" t="str">
        <f t="shared" si="102"/>
        <v/>
      </c>
      <c r="O289" s="20" t="str">
        <f t="shared" si="103"/>
        <v/>
      </c>
      <c r="P289" s="20" t="str">
        <f t="shared" si="104"/>
        <v/>
      </c>
      <c r="Q289" s="29" t="str">
        <f t="shared" si="105"/>
        <v/>
      </c>
      <c r="R289" s="29" t="str">
        <f t="shared" si="106"/>
        <v/>
      </c>
      <c r="S289" s="29" t="str">
        <f t="shared" si="107"/>
        <v/>
      </c>
      <c r="T289" s="39" t="s">
        <v>39</v>
      </c>
    </row>
    <row r="290" spans="1:20" hidden="1" x14ac:dyDescent="0.2">
      <c r="A290" s="33" t="str">
        <f t="shared" si="97"/>
        <v/>
      </c>
      <c r="B290" s="155"/>
      <c r="C290" s="155"/>
      <c r="D290" s="155"/>
      <c r="E290" s="155"/>
      <c r="F290" s="155"/>
      <c r="G290" s="155"/>
      <c r="H290" s="155"/>
      <c r="I290" s="155"/>
      <c r="J290" s="20" t="str">
        <f t="shared" si="98"/>
        <v/>
      </c>
      <c r="K290" s="20" t="str">
        <f t="shared" si="99"/>
        <v/>
      </c>
      <c r="L290" s="20" t="str">
        <f t="shared" si="100"/>
        <v/>
      </c>
      <c r="M290" s="20" t="str">
        <f t="shared" si="101"/>
        <v/>
      </c>
      <c r="N290" s="20" t="str">
        <f t="shared" si="102"/>
        <v/>
      </c>
      <c r="O290" s="20" t="str">
        <f t="shared" si="103"/>
        <v/>
      </c>
      <c r="P290" s="20" t="str">
        <f t="shared" si="104"/>
        <v/>
      </c>
      <c r="Q290" s="29" t="str">
        <f t="shared" si="105"/>
        <v/>
      </c>
      <c r="R290" s="29" t="str">
        <f t="shared" si="106"/>
        <v/>
      </c>
      <c r="S290" s="29" t="str">
        <f t="shared" si="107"/>
        <v/>
      </c>
      <c r="T290" s="39" t="s">
        <v>39</v>
      </c>
    </row>
    <row r="291" spans="1:20" hidden="1" x14ac:dyDescent="0.2">
      <c r="A291" s="33" t="str">
        <f t="shared" si="97"/>
        <v/>
      </c>
      <c r="B291" s="155"/>
      <c r="C291" s="155"/>
      <c r="D291" s="155"/>
      <c r="E291" s="155"/>
      <c r="F291" s="155"/>
      <c r="G291" s="155"/>
      <c r="H291" s="155"/>
      <c r="I291" s="155"/>
      <c r="J291" s="20" t="str">
        <f t="shared" si="98"/>
        <v/>
      </c>
      <c r="K291" s="20" t="str">
        <f t="shared" si="99"/>
        <v/>
      </c>
      <c r="L291" s="20" t="str">
        <f t="shared" si="100"/>
        <v/>
      </c>
      <c r="M291" s="20" t="str">
        <f t="shared" si="101"/>
        <v/>
      </c>
      <c r="N291" s="20" t="str">
        <f t="shared" si="102"/>
        <v/>
      </c>
      <c r="O291" s="20" t="str">
        <f t="shared" si="103"/>
        <v/>
      </c>
      <c r="P291" s="20" t="str">
        <f t="shared" si="104"/>
        <v/>
      </c>
      <c r="Q291" s="29" t="str">
        <f t="shared" si="105"/>
        <v/>
      </c>
      <c r="R291" s="29" t="str">
        <f t="shared" si="106"/>
        <v/>
      </c>
      <c r="S291" s="29" t="str">
        <f t="shared" si="107"/>
        <v/>
      </c>
      <c r="T291" s="39" t="s">
        <v>39</v>
      </c>
    </row>
    <row r="292" spans="1:20" ht="25.5" hidden="1" customHeight="1" x14ac:dyDescent="0.2">
      <c r="A292" s="156" t="s">
        <v>88</v>
      </c>
      <c r="B292" s="157"/>
      <c r="C292" s="157"/>
      <c r="D292" s="157"/>
      <c r="E292" s="157"/>
      <c r="F292" s="157"/>
      <c r="G292" s="157"/>
      <c r="H292" s="157"/>
      <c r="I292" s="158"/>
      <c r="J292" s="44">
        <f>SUM(J266:J291)</f>
        <v>0</v>
      </c>
      <c r="K292" s="44">
        <f t="shared" ref="K292:P292" si="108">SUM(K266:K291)</f>
        <v>0</v>
      </c>
      <c r="L292" s="44">
        <f t="shared" si="108"/>
        <v>0</v>
      </c>
      <c r="M292" s="44">
        <f t="shared" si="108"/>
        <v>0</v>
      </c>
      <c r="N292" s="44">
        <f t="shared" si="108"/>
        <v>0</v>
      </c>
      <c r="O292" s="44">
        <f t="shared" si="108"/>
        <v>0</v>
      </c>
      <c r="P292" s="44">
        <f t="shared" si="108"/>
        <v>0</v>
      </c>
      <c r="Q292" s="45">
        <f>COUNTIF(Q266:Q291,"E")</f>
        <v>0</v>
      </c>
      <c r="R292" s="45">
        <f>COUNTIF(R266:R291,"C")</f>
        <v>0</v>
      </c>
      <c r="S292" s="45">
        <f>COUNTIF(S266:S291,"VP")</f>
        <v>0</v>
      </c>
      <c r="T292" s="46"/>
    </row>
    <row r="293" spans="1:20" ht="13.5" hidden="1" customHeight="1" x14ac:dyDescent="0.2">
      <c r="A293" s="134" t="s">
        <v>49</v>
      </c>
      <c r="B293" s="135"/>
      <c r="C293" s="135"/>
      <c r="D293" s="135"/>
      <c r="E293" s="135"/>
      <c r="F293" s="135"/>
      <c r="G293" s="135"/>
      <c r="H293" s="135"/>
      <c r="I293" s="135"/>
      <c r="J293" s="136"/>
      <c r="K293" s="44">
        <f>K292*14</f>
        <v>0</v>
      </c>
      <c r="L293" s="44">
        <f>L292*14</f>
        <v>0</v>
      </c>
      <c r="M293" s="44">
        <f t="shared" ref="M293:P293" si="109">M292*14</f>
        <v>0</v>
      </c>
      <c r="N293" s="44">
        <f t="shared" si="109"/>
        <v>0</v>
      </c>
      <c r="O293" s="44">
        <f t="shared" si="109"/>
        <v>0</v>
      </c>
      <c r="P293" s="44">
        <f t="shared" si="109"/>
        <v>0</v>
      </c>
      <c r="Q293" s="140"/>
      <c r="R293" s="141"/>
      <c r="S293" s="141"/>
      <c r="T293" s="142"/>
    </row>
    <row r="294" spans="1:20" ht="16.5" hidden="1" customHeight="1" x14ac:dyDescent="0.2">
      <c r="A294" s="137"/>
      <c r="B294" s="138"/>
      <c r="C294" s="138"/>
      <c r="D294" s="138"/>
      <c r="E294" s="138"/>
      <c r="F294" s="138"/>
      <c r="G294" s="138"/>
      <c r="H294" s="138"/>
      <c r="I294" s="138"/>
      <c r="J294" s="139"/>
      <c r="K294" s="128">
        <f>SUM(K293:M293)</f>
        <v>0</v>
      </c>
      <c r="L294" s="129"/>
      <c r="M294" s="130"/>
      <c r="N294" s="131">
        <f>SUM(N293:O293)</f>
        <v>0</v>
      </c>
      <c r="O294" s="132"/>
      <c r="P294" s="133"/>
      <c r="Q294" s="143"/>
      <c r="R294" s="144"/>
      <c r="S294" s="144"/>
      <c r="T294" s="145"/>
    </row>
    <row r="295" spans="1:20" ht="18.75" hidden="1" customHeight="1" x14ac:dyDescent="0.2"/>
    <row r="296" spans="1:20" ht="8.25" hidden="1" customHeight="1" x14ac:dyDescent="0.2"/>
    <row r="297" spans="1:20" hidden="1" x14ac:dyDescent="0.2">
      <c r="B297" s="2"/>
      <c r="C297" s="2"/>
      <c r="D297" s="2"/>
      <c r="E297" s="2"/>
      <c r="F297" s="2"/>
      <c r="G297" s="2"/>
      <c r="M297" s="8"/>
      <c r="N297" s="8"/>
      <c r="O297" s="8"/>
      <c r="P297" s="8"/>
      <c r="Q297" s="8"/>
      <c r="R297" s="8"/>
      <c r="S297" s="8"/>
    </row>
    <row r="298" spans="1:20" ht="19.5" customHeight="1" x14ac:dyDescent="0.2">
      <c r="B298" s="8"/>
      <c r="C298" s="8"/>
      <c r="D298" s="8"/>
      <c r="E298" s="8"/>
      <c r="F298" s="8"/>
      <c r="G298" s="8"/>
      <c r="H298" s="17"/>
      <c r="I298" s="17"/>
      <c r="J298" s="17"/>
      <c r="M298" s="8"/>
      <c r="N298" s="8"/>
      <c r="O298" s="8"/>
      <c r="P298" s="8"/>
      <c r="Q298" s="8"/>
      <c r="R298" s="8"/>
      <c r="S298" s="8"/>
    </row>
    <row r="299" spans="1:20" ht="22.5" customHeight="1" x14ac:dyDescent="0.2">
      <c r="A299" s="208" t="s">
        <v>102</v>
      </c>
      <c r="B299" s="205"/>
      <c r="C299" s="205"/>
      <c r="D299" s="205"/>
      <c r="E299" s="205"/>
      <c r="F299" s="205"/>
      <c r="G299" s="205"/>
      <c r="H299" s="205"/>
      <c r="I299" s="205"/>
      <c r="J299" s="205"/>
      <c r="K299" s="205"/>
      <c r="L299" s="205"/>
      <c r="M299" s="205"/>
      <c r="N299" s="205"/>
      <c r="O299" s="205"/>
      <c r="P299" s="205"/>
      <c r="Q299" s="205"/>
      <c r="R299" s="205"/>
      <c r="S299" s="205"/>
      <c r="T299" s="205"/>
    </row>
    <row r="300" spans="1:20" ht="25.5" customHeight="1" x14ac:dyDescent="0.2">
      <c r="A300" s="208" t="s">
        <v>27</v>
      </c>
      <c r="B300" s="208" t="s">
        <v>26</v>
      </c>
      <c r="C300" s="208"/>
      <c r="D300" s="208"/>
      <c r="E300" s="208"/>
      <c r="F300" s="208"/>
      <c r="G300" s="208"/>
      <c r="H300" s="208"/>
      <c r="I300" s="208"/>
      <c r="J300" s="102" t="s">
        <v>40</v>
      </c>
      <c r="K300" s="102" t="s">
        <v>24</v>
      </c>
      <c r="L300" s="102"/>
      <c r="M300" s="102"/>
      <c r="N300" s="102" t="s">
        <v>41</v>
      </c>
      <c r="O300" s="102"/>
      <c r="P300" s="102"/>
      <c r="Q300" s="102" t="s">
        <v>23</v>
      </c>
      <c r="R300" s="102"/>
      <c r="S300" s="102"/>
      <c r="T300" s="102" t="s">
        <v>22</v>
      </c>
    </row>
    <row r="301" spans="1:20" ht="18" customHeight="1" x14ac:dyDescent="0.2">
      <c r="A301" s="208"/>
      <c r="B301" s="208"/>
      <c r="C301" s="208"/>
      <c r="D301" s="208"/>
      <c r="E301" s="208"/>
      <c r="F301" s="208"/>
      <c r="G301" s="208"/>
      <c r="H301" s="208"/>
      <c r="I301" s="208"/>
      <c r="J301" s="102"/>
      <c r="K301" s="30" t="s">
        <v>28</v>
      </c>
      <c r="L301" s="30" t="s">
        <v>29</v>
      </c>
      <c r="M301" s="30" t="s">
        <v>30</v>
      </c>
      <c r="N301" s="30" t="s">
        <v>34</v>
      </c>
      <c r="O301" s="30" t="s">
        <v>7</v>
      </c>
      <c r="P301" s="30" t="s">
        <v>31</v>
      </c>
      <c r="Q301" s="30" t="s">
        <v>32</v>
      </c>
      <c r="R301" s="30" t="s">
        <v>28</v>
      </c>
      <c r="S301" s="30" t="s">
        <v>33</v>
      </c>
      <c r="T301" s="102"/>
    </row>
    <row r="302" spans="1:20" ht="26.25" customHeight="1" x14ac:dyDescent="0.2">
      <c r="A302" s="33" t="str">
        <f t="shared" ref="A302:A327" si="110">IF(ISNA(INDEX($A$37:$T$188,MATCH($B302,$B$37:$B$188,0),1)),"",INDEX($A$37:$T$188,MATCH($B302,$B$37:$B$188,0),1))</f>
        <v>LME1140</v>
      </c>
      <c r="B302" s="154" t="s">
        <v>143</v>
      </c>
      <c r="C302" s="154"/>
      <c r="D302" s="154"/>
      <c r="E302" s="154"/>
      <c r="F302" s="154"/>
      <c r="G302" s="154"/>
      <c r="H302" s="154"/>
      <c r="I302" s="154"/>
      <c r="J302" s="20">
        <f t="shared" ref="J302:J327" si="111">IF(ISNA(INDEX($A$37:$T$188,MATCH($B302,$B$37:$B$188,0),10)),"",INDEX($A$37:$T$188,MATCH($B302,$B$37:$B$188,0),10))</f>
        <v>8</v>
      </c>
      <c r="K302" s="20">
        <f t="shared" ref="K302:K327" si="112">IF(ISNA(INDEX($A$37:$T$188,MATCH($B302,$B$37:$B$188,0),11)),"",INDEX($A$37:$T$188,MATCH($B302,$B$37:$B$188,0),11))</f>
        <v>1</v>
      </c>
      <c r="L302" s="20">
        <f t="shared" ref="L302:L327" si="113">IF(ISNA(INDEX($A$37:$T$188,MATCH($B302,$B$37:$B$188,0),12)),"",INDEX($A$37:$T$188,MATCH($B302,$B$37:$B$188,0),12))</f>
        <v>2</v>
      </c>
      <c r="M302" s="20">
        <f t="shared" ref="M302:M327" si="114">IF(ISNA(INDEX($A$37:$T$188,MATCH($B302,$B$37:$B$188,0),13)),"",INDEX($A$37:$T$188,MATCH($B302,$B$37:$B$188,0),13))</f>
        <v>1</v>
      </c>
      <c r="N302" s="20">
        <f t="shared" ref="N302:N327" si="115">IF(ISNA(INDEX($A$37:$T$188,MATCH($B302,$B$37:$B$188,0),14)),"",INDEX($A$37:$T$188,MATCH($B302,$B$37:$B$188,0),14))</f>
        <v>4</v>
      </c>
      <c r="O302" s="20">
        <f t="shared" ref="O302:O327" si="116">IF(ISNA(INDEX($A$37:$T$188,MATCH($B302,$B$37:$B$188,0),15)),"",INDEX($A$37:$T$188,MATCH($B302,$B$37:$B$188,0),15))</f>
        <v>10</v>
      </c>
      <c r="P302" s="20">
        <f t="shared" ref="P302:P327" si="117">IF(ISNA(INDEX($A$37:$T$188,MATCH($B302,$B$37:$B$188,0),16)),"",INDEX($A$37:$T$188,MATCH($B302,$B$37:$B$188,0),16))</f>
        <v>14</v>
      </c>
      <c r="Q302" s="29" t="str">
        <f t="shared" ref="Q302:Q327" si="118">IF(ISNA(INDEX($A$37:$T$188,MATCH($B302,$B$37:$B$188,0),17)),"",INDEX($A$37:$T$188,MATCH($B302,$B$37:$B$188,0),17))</f>
        <v>E</v>
      </c>
      <c r="R302" s="29">
        <f t="shared" ref="R302:R327" si="119">IF(ISNA(INDEX($A$37:$T$188,MATCH($B302,$B$37:$B$188,0),18)),"",INDEX($A$37:$T$188,MATCH($B302,$B$37:$B$188,0),18))</f>
        <v>0</v>
      </c>
      <c r="S302" s="29">
        <f t="shared" ref="S302:S327" si="120">IF(ISNA(INDEX($A$37:$T$188,MATCH($B302,$B$37:$B$188,0),19)),"",INDEX($A$37:$T$188,MATCH($B302,$B$37:$B$188,0),19))</f>
        <v>0</v>
      </c>
      <c r="T302" s="19" t="s">
        <v>99</v>
      </c>
    </row>
    <row r="303" spans="1:20" ht="37.5" customHeight="1" x14ac:dyDescent="0.2">
      <c r="A303" s="33" t="str">
        <f t="shared" si="110"/>
        <v>LMX1101</v>
      </c>
      <c r="B303" s="154" t="s">
        <v>149</v>
      </c>
      <c r="C303" s="154"/>
      <c r="D303" s="154"/>
      <c r="E303" s="154"/>
      <c r="F303" s="154"/>
      <c r="G303" s="154"/>
      <c r="H303" s="154"/>
      <c r="I303" s="154"/>
      <c r="J303" s="20">
        <f t="shared" si="111"/>
        <v>7</v>
      </c>
      <c r="K303" s="20">
        <f t="shared" si="112"/>
        <v>1</v>
      </c>
      <c r="L303" s="20">
        <f t="shared" si="113"/>
        <v>2</v>
      </c>
      <c r="M303" s="20">
        <f t="shared" si="114"/>
        <v>0</v>
      </c>
      <c r="N303" s="20">
        <f t="shared" si="115"/>
        <v>3</v>
      </c>
      <c r="O303" s="20">
        <f t="shared" si="116"/>
        <v>10</v>
      </c>
      <c r="P303" s="20">
        <f t="shared" si="117"/>
        <v>13</v>
      </c>
      <c r="Q303" s="29">
        <f t="shared" si="118"/>
        <v>0</v>
      </c>
      <c r="R303" s="29" t="str">
        <f t="shared" si="119"/>
        <v>C</v>
      </c>
      <c r="S303" s="29">
        <f t="shared" si="120"/>
        <v>0</v>
      </c>
      <c r="T303" s="19" t="s">
        <v>99</v>
      </c>
    </row>
    <row r="304" spans="1:20" ht="27.75" customHeight="1" x14ac:dyDescent="0.2">
      <c r="A304" s="33" t="str">
        <f t="shared" si="110"/>
        <v>LME1243</v>
      </c>
      <c r="B304" s="154" t="s">
        <v>151</v>
      </c>
      <c r="C304" s="154"/>
      <c r="D304" s="154"/>
      <c r="E304" s="154"/>
      <c r="F304" s="154"/>
      <c r="G304" s="154"/>
      <c r="H304" s="154"/>
      <c r="I304" s="154"/>
      <c r="J304" s="20">
        <f t="shared" si="111"/>
        <v>8</v>
      </c>
      <c r="K304" s="20">
        <f t="shared" si="112"/>
        <v>1</v>
      </c>
      <c r="L304" s="20">
        <f t="shared" si="113"/>
        <v>2</v>
      </c>
      <c r="M304" s="20">
        <f t="shared" si="114"/>
        <v>1</v>
      </c>
      <c r="N304" s="20">
        <f t="shared" si="115"/>
        <v>4</v>
      </c>
      <c r="O304" s="20">
        <f t="shared" si="116"/>
        <v>10</v>
      </c>
      <c r="P304" s="20">
        <f t="shared" si="117"/>
        <v>14</v>
      </c>
      <c r="Q304" s="29" t="str">
        <f t="shared" si="118"/>
        <v>E</v>
      </c>
      <c r="R304" s="29">
        <f t="shared" si="119"/>
        <v>0</v>
      </c>
      <c r="S304" s="29">
        <f t="shared" si="120"/>
        <v>0</v>
      </c>
      <c r="T304" s="19" t="s">
        <v>99</v>
      </c>
    </row>
    <row r="305" spans="1:20" ht="23.25" customHeight="1" x14ac:dyDescent="0.2">
      <c r="A305" s="33" t="str">
        <f t="shared" si="110"/>
        <v>LME1248</v>
      </c>
      <c r="B305" s="154" t="s">
        <v>153</v>
      </c>
      <c r="C305" s="154"/>
      <c r="D305" s="154"/>
      <c r="E305" s="154"/>
      <c r="F305" s="154"/>
      <c r="G305" s="154"/>
      <c r="H305" s="154"/>
      <c r="I305" s="154"/>
      <c r="J305" s="20">
        <f t="shared" si="111"/>
        <v>8</v>
      </c>
      <c r="K305" s="20">
        <f t="shared" si="112"/>
        <v>1</v>
      </c>
      <c r="L305" s="20">
        <f t="shared" si="113"/>
        <v>2</v>
      </c>
      <c r="M305" s="20">
        <f t="shared" si="114"/>
        <v>1</v>
      </c>
      <c r="N305" s="20">
        <f t="shared" si="115"/>
        <v>4</v>
      </c>
      <c r="O305" s="20">
        <f t="shared" si="116"/>
        <v>10</v>
      </c>
      <c r="P305" s="20">
        <f t="shared" si="117"/>
        <v>14</v>
      </c>
      <c r="Q305" s="29" t="str">
        <f t="shared" si="118"/>
        <v>E</v>
      </c>
      <c r="R305" s="29">
        <f t="shared" si="119"/>
        <v>0</v>
      </c>
      <c r="S305" s="29">
        <f t="shared" si="120"/>
        <v>0</v>
      </c>
      <c r="T305" s="19" t="s">
        <v>99</v>
      </c>
    </row>
    <row r="306" spans="1:20" ht="31.5" customHeight="1" x14ac:dyDescent="0.2">
      <c r="A306" s="33" t="str">
        <f t="shared" si="110"/>
        <v>LME1239</v>
      </c>
      <c r="B306" s="154" t="s">
        <v>155</v>
      </c>
      <c r="C306" s="154"/>
      <c r="D306" s="154"/>
      <c r="E306" s="154"/>
      <c r="F306" s="154"/>
      <c r="G306" s="154"/>
      <c r="H306" s="154"/>
      <c r="I306" s="154"/>
      <c r="J306" s="20">
        <f t="shared" si="111"/>
        <v>7</v>
      </c>
      <c r="K306" s="20">
        <f t="shared" si="112"/>
        <v>1</v>
      </c>
      <c r="L306" s="20">
        <f t="shared" si="113"/>
        <v>2</v>
      </c>
      <c r="M306" s="20">
        <f t="shared" si="114"/>
        <v>0</v>
      </c>
      <c r="N306" s="20">
        <f t="shared" si="115"/>
        <v>3</v>
      </c>
      <c r="O306" s="20">
        <f t="shared" si="116"/>
        <v>10</v>
      </c>
      <c r="P306" s="20">
        <f t="shared" si="117"/>
        <v>13</v>
      </c>
      <c r="Q306" s="29" t="str">
        <f t="shared" si="118"/>
        <v>E</v>
      </c>
      <c r="R306" s="29">
        <f t="shared" si="119"/>
        <v>0</v>
      </c>
      <c r="S306" s="29">
        <f t="shared" si="120"/>
        <v>0</v>
      </c>
      <c r="T306" s="19" t="s">
        <v>99</v>
      </c>
    </row>
    <row r="307" spans="1:20" ht="36.75" customHeight="1" x14ac:dyDescent="0.2">
      <c r="A307" s="33" t="str">
        <f t="shared" si="110"/>
        <v>LMX1201</v>
      </c>
      <c r="B307" s="154" t="s">
        <v>157</v>
      </c>
      <c r="C307" s="154"/>
      <c r="D307" s="154"/>
      <c r="E307" s="154"/>
      <c r="F307" s="154"/>
      <c r="G307" s="154"/>
      <c r="H307" s="154"/>
      <c r="I307" s="154"/>
      <c r="J307" s="20">
        <f t="shared" si="111"/>
        <v>7</v>
      </c>
      <c r="K307" s="20">
        <f t="shared" si="112"/>
        <v>1</v>
      </c>
      <c r="L307" s="20">
        <f t="shared" si="113"/>
        <v>2</v>
      </c>
      <c r="M307" s="20">
        <f t="shared" si="114"/>
        <v>0</v>
      </c>
      <c r="N307" s="20">
        <f t="shared" si="115"/>
        <v>3</v>
      </c>
      <c r="O307" s="20">
        <f t="shared" si="116"/>
        <v>10</v>
      </c>
      <c r="P307" s="20">
        <f t="shared" si="117"/>
        <v>13</v>
      </c>
      <c r="Q307" s="29">
        <f t="shared" si="118"/>
        <v>0</v>
      </c>
      <c r="R307" s="29" t="str">
        <f t="shared" si="119"/>
        <v>C</v>
      </c>
      <c r="S307" s="29">
        <f t="shared" si="120"/>
        <v>0</v>
      </c>
      <c r="T307" s="19" t="s">
        <v>99</v>
      </c>
    </row>
    <row r="308" spans="1:20" ht="33" customHeight="1" x14ac:dyDescent="0.2">
      <c r="A308" s="33" t="str">
        <f t="shared" si="110"/>
        <v>LME2135</v>
      </c>
      <c r="B308" s="154" t="s">
        <v>161</v>
      </c>
      <c r="C308" s="154"/>
      <c r="D308" s="154"/>
      <c r="E308" s="154"/>
      <c r="F308" s="154"/>
      <c r="G308" s="154"/>
      <c r="H308" s="154"/>
      <c r="I308" s="154"/>
      <c r="J308" s="20">
        <f t="shared" si="111"/>
        <v>5</v>
      </c>
      <c r="K308" s="20">
        <f t="shared" si="112"/>
        <v>1</v>
      </c>
      <c r="L308" s="20">
        <f t="shared" si="113"/>
        <v>1</v>
      </c>
      <c r="M308" s="20">
        <f t="shared" si="114"/>
        <v>0</v>
      </c>
      <c r="N308" s="20">
        <f t="shared" si="115"/>
        <v>2</v>
      </c>
      <c r="O308" s="20">
        <f t="shared" si="116"/>
        <v>7</v>
      </c>
      <c r="P308" s="20">
        <f t="shared" si="117"/>
        <v>9</v>
      </c>
      <c r="Q308" s="29" t="str">
        <f t="shared" si="118"/>
        <v>E</v>
      </c>
      <c r="R308" s="29">
        <f t="shared" si="119"/>
        <v>0</v>
      </c>
      <c r="S308" s="29">
        <f t="shared" si="120"/>
        <v>0</v>
      </c>
      <c r="T308" s="19" t="s">
        <v>99</v>
      </c>
    </row>
    <row r="309" spans="1:20" x14ac:dyDescent="0.2">
      <c r="A309" s="33" t="str">
        <f t="shared" si="110"/>
        <v>LMF2133</v>
      </c>
      <c r="B309" s="154" t="s">
        <v>163</v>
      </c>
      <c r="C309" s="154"/>
      <c r="D309" s="154"/>
      <c r="E309" s="154"/>
      <c r="F309" s="154"/>
      <c r="G309" s="154"/>
      <c r="H309" s="154"/>
      <c r="I309" s="154"/>
      <c r="J309" s="20">
        <f t="shared" si="111"/>
        <v>6</v>
      </c>
      <c r="K309" s="20">
        <f t="shared" si="112"/>
        <v>1</v>
      </c>
      <c r="L309" s="20">
        <f t="shared" si="113"/>
        <v>1</v>
      </c>
      <c r="M309" s="20">
        <f t="shared" si="114"/>
        <v>1</v>
      </c>
      <c r="N309" s="20">
        <f t="shared" si="115"/>
        <v>3</v>
      </c>
      <c r="O309" s="20">
        <f t="shared" si="116"/>
        <v>8</v>
      </c>
      <c r="P309" s="20">
        <f t="shared" si="117"/>
        <v>11</v>
      </c>
      <c r="Q309" s="29" t="str">
        <f t="shared" si="118"/>
        <v>E</v>
      </c>
      <c r="R309" s="29">
        <f t="shared" si="119"/>
        <v>0</v>
      </c>
      <c r="S309" s="29">
        <f t="shared" si="120"/>
        <v>0</v>
      </c>
      <c r="T309" s="39" t="s">
        <v>99</v>
      </c>
    </row>
    <row r="310" spans="1:20" ht="36.75" customHeight="1" x14ac:dyDescent="0.2">
      <c r="A310" s="33" t="str">
        <f t="shared" si="110"/>
        <v>LMX2101</v>
      </c>
      <c r="B310" s="154" t="s">
        <v>167</v>
      </c>
      <c r="C310" s="154"/>
      <c r="D310" s="154"/>
      <c r="E310" s="154"/>
      <c r="F310" s="154"/>
      <c r="G310" s="154"/>
      <c r="H310" s="154"/>
      <c r="I310" s="154"/>
      <c r="J310" s="20">
        <f t="shared" si="111"/>
        <v>7</v>
      </c>
      <c r="K310" s="20">
        <f t="shared" si="112"/>
        <v>1</v>
      </c>
      <c r="L310" s="20">
        <f t="shared" si="113"/>
        <v>2</v>
      </c>
      <c r="M310" s="20">
        <f t="shared" si="114"/>
        <v>0</v>
      </c>
      <c r="N310" s="20">
        <f t="shared" si="115"/>
        <v>3</v>
      </c>
      <c r="O310" s="20">
        <f t="shared" si="116"/>
        <v>10</v>
      </c>
      <c r="P310" s="20">
        <f t="shared" si="117"/>
        <v>13</v>
      </c>
      <c r="Q310" s="29">
        <f t="shared" si="118"/>
        <v>0</v>
      </c>
      <c r="R310" s="29" t="str">
        <f t="shared" si="119"/>
        <v>C</v>
      </c>
      <c r="S310" s="29">
        <f t="shared" si="120"/>
        <v>0</v>
      </c>
      <c r="T310" s="39" t="s">
        <v>99</v>
      </c>
    </row>
    <row r="311" spans="1:20" ht="16.5" customHeight="1" x14ac:dyDescent="0.2">
      <c r="A311" s="33" t="str">
        <f t="shared" si="110"/>
        <v>LME2237</v>
      </c>
      <c r="B311" s="154" t="s">
        <v>171</v>
      </c>
      <c r="C311" s="154"/>
      <c r="D311" s="154"/>
      <c r="E311" s="154"/>
      <c r="F311" s="154"/>
      <c r="G311" s="154"/>
      <c r="H311" s="154"/>
      <c r="I311" s="154"/>
      <c r="J311" s="20">
        <f t="shared" si="111"/>
        <v>6</v>
      </c>
      <c r="K311" s="20">
        <f t="shared" si="112"/>
        <v>1</v>
      </c>
      <c r="L311" s="20">
        <f t="shared" si="113"/>
        <v>2</v>
      </c>
      <c r="M311" s="20">
        <f t="shared" si="114"/>
        <v>0</v>
      </c>
      <c r="N311" s="20">
        <f t="shared" si="115"/>
        <v>3</v>
      </c>
      <c r="O311" s="20">
        <f t="shared" si="116"/>
        <v>8</v>
      </c>
      <c r="P311" s="20">
        <f t="shared" si="117"/>
        <v>11</v>
      </c>
      <c r="Q311" s="29" t="str">
        <f t="shared" si="118"/>
        <v>E</v>
      </c>
      <c r="R311" s="29">
        <f t="shared" si="119"/>
        <v>0</v>
      </c>
      <c r="S311" s="29">
        <f t="shared" si="120"/>
        <v>0</v>
      </c>
      <c r="T311" s="39" t="s">
        <v>99</v>
      </c>
    </row>
    <row r="312" spans="1:20" ht="24.75" customHeight="1" x14ac:dyDescent="0.2">
      <c r="A312" s="33" t="str">
        <f t="shared" si="110"/>
        <v>LME2245</v>
      </c>
      <c r="B312" s="154" t="s">
        <v>175</v>
      </c>
      <c r="C312" s="154"/>
      <c r="D312" s="154"/>
      <c r="E312" s="154"/>
      <c r="F312" s="154"/>
      <c r="G312" s="154"/>
      <c r="H312" s="154"/>
      <c r="I312" s="154"/>
      <c r="J312" s="20">
        <f t="shared" si="111"/>
        <v>6</v>
      </c>
      <c r="K312" s="20">
        <f t="shared" si="112"/>
        <v>0</v>
      </c>
      <c r="L312" s="20">
        <f t="shared" si="113"/>
        <v>0</v>
      </c>
      <c r="M312" s="20">
        <f t="shared" si="114"/>
        <v>2</v>
      </c>
      <c r="N312" s="20">
        <f t="shared" si="115"/>
        <v>2</v>
      </c>
      <c r="O312" s="20">
        <f t="shared" si="116"/>
        <v>9</v>
      </c>
      <c r="P312" s="20">
        <f t="shared" si="117"/>
        <v>11</v>
      </c>
      <c r="Q312" s="29">
        <f t="shared" si="118"/>
        <v>0</v>
      </c>
      <c r="R312" s="29">
        <f t="shared" si="119"/>
        <v>0</v>
      </c>
      <c r="S312" s="29" t="str">
        <f t="shared" si="120"/>
        <v>VP</v>
      </c>
      <c r="T312" s="39" t="s">
        <v>99</v>
      </c>
    </row>
    <row r="313" spans="1:20" ht="28.5" customHeight="1" x14ac:dyDescent="0.2">
      <c r="A313" s="33" t="str">
        <f t="shared" si="110"/>
        <v>LME2246</v>
      </c>
      <c r="B313" s="154" t="s">
        <v>177</v>
      </c>
      <c r="C313" s="154"/>
      <c r="D313" s="154"/>
      <c r="E313" s="154"/>
      <c r="F313" s="154"/>
      <c r="G313" s="154"/>
      <c r="H313" s="154"/>
      <c r="I313" s="154"/>
      <c r="J313" s="20">
        <f t="shared" si="111"/>
        <v>6</v>
      </c>
      <c r="K313" s="20">
        <f t="shared" si="112"/>
        <v>0</v>
      </c>
      <c r="L313" s="20">
        <f t="shared" si="113"/>
        <v>1</v>
      </c>
      <c r="M313" s="20">
        <f t="shared" si="114"/>
        <v>3</v>
      </c>
      <c r="N313" s="20">
        <f t="shared" si="115"/>
        <v>4</v>
      </c>
      <c r="O313" s="20">
        <f t="shared" si="116"/>
        <v>7</v>
      </c>
      <c r="P313" s="20">
        <f t="shared" si="117"/>
        <v>11</v>
      </c>
      <c r="Q313" s="29">
        <f t="shared" si="118"/>
        <v>0</v>
      </c>
      <c r="R313" s="29">
        <f t="shared" si="119"/>
        <v>0</v>
      </c>
      <c r="S313" s="29" t="str">
        <f t="shared" si="120"/>
        <v>VP</v>
      </c>
      <c r="T313" s="39" t="s">
        <v>99</v>
      </c>
    </row>
    <row r="314" spans="1:20" ht="13.5" hidden="1" customHeight="1" x14ac:dyDescent="0.2">
      <c r="A314" s="33" t="str">
        <f t="shared" si="110"/>
        <v/>
      </c>
      <c r="B314" s="154"/>
      <c r="C314" s="154"/>
      <c r="D314" s="154"/>
      <c r="E314" s="154"/>
      <c r="F314" s="154"/>
      <c r="G314" s="154"/>
      <c r="H314" s="154"/>
      <c r="I314" s="154"/>
      <c r="J314" s="20" t="str">
        <f t="shared" si="111"/>
        <v/>
      </c>
      <c r="K314" s="20" t="str">
        <f t="shared" si="112"/>
        <v/>
      </c>
      <c r="L314" s="20" t="str">
        <f t="shared" si="113"/>
        <v/>
      </c>
      <c r="M314" s="20" t="str">
        <f t="shared" si="114"/>
        <v/>
      </c>
      <c r="N314" s="20" t="str">
        <f t="shared" si="115"/>
        <v/>
      </c>
      <c r="O314" s="20" t="str">
        <f t="shared" si="116"/>
        <v/>
      </c>
      <c r="P314" s="20" t="str">
        <f t="shared" si="117"/>
        <v/>
      </c>
      <c r="Q314" s="29" t="str">
        <f t="shared" si="118"/>
        <v/>
      </c>
      <c r="R314" s="29" t="str">
        <f t="shared" si="119"/>
        <v/>
      </c>
      <c r="S314" s="29" t="str">
        <f t="shared" si="120"/>
        <v/>
      </c>
      <c r="T314" s="19" t="s">
        <v>99</v>
      </c>
    </row>
    <row r="315" spans="1:20" hidden="1" x14ac:dyDescent="0.2">
      <c r="A315" s="33" t="str">
        <f t="shared" si="110"/>
        <v/>
      </c>
      <c r="B315" s="154"/>
      <c r="C315" s="154"/>
      <c r="D315" s="154"/>
      <c r="E315" s="154"/>
      <c r="F315" s="154"/>
      <c r="G315" s="154"/>
      <c r="H315" s="154"/>
      <c r="I315" s="154"/>
      <c r="J315" s="20" t="str">
        <f t="shared" si="111"/>
        <v/>
      </c>
      <c r="K315" s="20" t="str">
        <f t="shared" si="112"/>
        <v/>
      </c>
      <c r="L315" s="20" t="str">
        <f t="shared" si="113"/>
        <v/>
      </c>
      <c r="M315" s="20" t="str">
        <f t="shared" si="114"/>
        <v/>
      </c>
      <c r="N315" s="20" t="str">
        <f t="shared" si="115"/>
        <v/>
      </c>
      <c r="O315" s="20" t="str">
        <f t="shared" si="116"/>
        <v/>
      </c>
      <c r="P315" s="20" t="str">
        <f t="shared" si="117"/>
        <v/>
      </c>
      <c r="Q315" s="29" t="str">
        <f t="shared" si="118"/>
        <v/>
      </c>
      <c r="R315" s="29" t="str">
        <f t="shared" si="119"/>
        <v/>
      </c>
      <c r="S315" s="29" t="str">
        <f t="shared" si="120"/>
        <v/>
      </c>
      <c r="T315" s="19" t="s">
        <v>99</v>
      </c>
    </row>
    <row r="316" spans="1:20" hidden="1" x14ac:dyDescent="0.2">
      <c r="A316" s="33" t="str">
        <f t="shared" si="110"/>
        <v/>
      </c>
      <c r="B316" s="154"/>
      <c r="C316" s="154"/>
      <c r="D316" s="154"/>
      <c r="E316" s="154"/>
      <c r="F316" s="154"/>
      <c r="G316" s="154"/>
      <c r="H316" s="154"/>
      <c r="I316" s="154"/>
      <c r="J316" s="20" t="str">
        <f t="shared" si="111"/>
        <v/>
      </c>
      <c r="K316" s="20" t="str">
        <f t="shared" si="112"/>
        <v/>
      </c>
      <c r="L316" s="20" t="str">
        <f t="shared" si="113"/>
        <v/>
      </c>
      <c r="M316" s="20" t="str">
        <f t="shared" si="114"/>
        <v/>
      </c>
      <c r="N316" s="20" t="str">
        <f t="shared" si="115"/>
        <v/>
      </c>
      <c r="O316" s="20" t="str">
        <f t="shared" si="116"/>
        <v/>
      </c>
      <c r="P316" s="20" t="str">
        <f t="shared" si="117"/>
        <v/>
      </c>
      <c r="Q316" s="29" t="str">
        <f t="shared" si="118"/>
        <v/>
      </c>
      <c r="R316" s="29" t="str">
        <f t="shared" si="119"/>
        <v/>
      </c>
      <c r="S316" s="29" t="str">
        <f t="shared" si="120"/>
        <v/>
      </c>
      <c r="T316" s="19" t="s">
        <v>99</v>
      </c>
    </row>
    <row r="317" spans="1:20" hidden="1" x14ac:dyDescent="0.2">
      <c r="A317" s="33" t="str">
        <f t="shared" si="110"/>
        <v/>
      </c>
      <c r="B317" s="154"/>
      <c r="C317" s="154"/>
      <c r="D317" s="154"/>
      <c r="E317" s="154"/>
      <c r="F317" s="154"/>
      <c r="G317" s="154"/>
      <c r="H317" s="154"/>
      <c r="I317" s="154"/>
      <c r="J317" s="20" t="str">
        <f t="shared" si="111"/>
        <v/>
      </c>
      <c r="K317" s="20" t="str">
        <f t="shared" si="112"/>
        <v/>
      </c>
      <c r="L317" s="20" t="str">
        <f t="shared" si="113"/>
        <v/>
      </c>
      <c r="M317" s="20" t="str">
        <f t="shared" si="114"/>
        <v/>
      </c>
      <c r="N317" s="20" t="str">
        <f t="shared" si="115"/>
        <v/>
      </c>
      <c r="O317" s="20" t="str">
        <f t="shared" si="116"/>
        <v/>
      </c>
      <c r="P317" s="20" t="str">
        <f t="shared" si="117"/>
        <v/>
      </c>
      <c r="Q317" s="29" t="str">
        <f t="shared" si="118"/>
        <v/>
      </c>
      <c r="R317" s="29" t="str">
        <f t="shared" si="119"/>
        <v/>
      </c>
      <c r="S317" s="29" t="str">
        <f t="shared" si="120"/>
        <v/>
      </c>
      <c r="T317" s="19" t="s">
        <v>99</v>
      </c>
    </row>
    <row r="318" spans="1:20" hidden="1" x14ac:dyDescent="0.2">
      <c r="A318" s="33" t="str">
        <f t="shared" si="110"/>
        <v/>
      </c>
      <c r="B318" s="154"/>
      <c r="C318" s="154"/>
      <c r="D318" s="154"/>
      <c r="E318" s="154"/>
      <c r="F318" s="154"/>
      <c r="G318" s="154"/>
      <c r="H318" s="154"/>
      <c r="I318" s="154"/>
      <c r="J318" s="20" t="str">
        <f t="shared" si="111"/>
        <v/>
      </c>
      <c r="K318" s="20" t="str">
        <f t="shared" si="112"/>
        <v/>
      </c>
      <c r="L318" s="20" t="str">
        <f t="shared" si="113"/>
        <v/>
      </c>
      <c r="M318" s="20" t="str">
        <f t="shared" si="114"/>
        <v/>
      </c>
      <c r="N318" s="20" t="str">
        <f t="shared" si="115"/>
        <v/>
      </c>
      <c r="O318" s="20" t="str">
        <f t="shared" si="116"/>
        <v/>
      </c>
      <c r="P318" s="20" t="str">
        <f t="shared" si="117"/>
        <v/>
      </c>
      <c r="Q318" s="29" t="str">
        <f t="shared" si="118"/>
        <v/>
      </c>
      <c r="R318" s="29" t="str">
        <f t="shared" si="119"/>
        <v/>
      </c>
      <c r="S318" s="29" t="str">
        <f t="shared" si="120"/>
        <v/>
      </c>
      <c r="T318" s="19" t="s">
        <v>99</v>
      </c>
    </row>
    <row r="319" spans="1:20" hidden="1" x14ac:dyDescent="0.2">
      <c r="A319" s="33" t="str">
        <f t="shared" si="110"/>
        <v/>
      </c>
      <c r="B319" s="155"/>
      <c r="C319" s="155"/>
      <c r="D319" s="155"/>
      <c r="E319" s="155"/>
      <c r="F319" s="155"/>
      <c r="G319" s="155"/>
      <c r="H319" s="155"/>
      <c r="I319" s="155"/>
      <c r="J319" s="20" t="str">
        <f t="shared" si="111"/>
        <v/>
      </c>
      <c r="K319" s="20" t="str">
        <f t="shared" si="112"/>
        <v/>
      </c>
      <c r="L319" s="20" t="str">
        <f t="shared" si="113"/>
        <v/>
      </c>
      <c r="M319" s="20" t="str">
        <f t="shared" si="114"/>
        <v/>
      </c>
      <c r="N319" s="20" t="str">
        <f t="shared" si="115"/>
        <v/>
      </c>
      <c r="O319" s="20" t="str">
        <f t="shared" si="116"/>
        <v/>
      </c>
      <c r="P319" s="20" t="str">
        <f t="shared" si="117"/>
        <v/>
      </c>
      <c r="Q319" s="29" t="str">
        <f t="shared" si="118"/>
        <v/>
      </c>
      <c r="R319" s="29" t="str">
        <f t="shared" si="119"/>
        <v/>
      </c>
      <c r="S319" s="29" t="str">
        <f t="shared" si="120"/>
        <v/>
      </c>
      <c r="T319" s="19" t="s">
        <v>99</v>
      </c>
    </row>
    <row r="320" spans="1:20" hidden="1" x14ac:dyDescent="0.2">
      <c r="A320" s="33" t="str">
        <f t="shared" si="110"/>
        <v/>
      </c>
      <c r="B320" s="155"/>
      <c r="C320" s="155"/>
      <c r="D320" s="155"/>
      <c r="E320" s="155"/>
      <c r="F320" s="155"/>
      <c r="G320" s="155"/>
      <c r="H320" s="155"/>
      <c r="I320" s="155"/>
      <c r="J320" s="20" t="str">
        <f t="shared" si="111"/>
        <v/>
      </c>
      <c r="K320" s="20" t="str">
        <f t="shared" si="112"/>
        <v/>
      </c>
      <c r="L320" s="20" t="str">
        <f t="shared" si="113"/>
        <v/>
      </c>
      <c r="M320" s="20" t="str">
        <f t="shared" si="114"/>
        <v/>
      </c>
      <c r="N320" s="20" t="str">
        <f t="shared" si="115"/>
        <v/>
      </c>
      <c r="O320" s="20" t="str">
        <f t="shared" si="116"/>
        <v/>
      </c>
      <c r="P320" s="20" t="str">
        <f t="shared" si="117"/>
        <v/>
      </c>
      <c r="Q320" s="29" t="str">
        <f t="shared" si="118"/>
        <v/>
      </c>
      <c r="R320" s="29" t="str">
        <f t="shared" si="119"/>
        <v/>
      </c>
      <c r="S320" s="29" t="str">
        <f t="shared" si="120"/>
        <v/>
      </c>
      <c r="T320" s="19" t="s">
        <v>99</v>
      </c>
    </row>
    <row r="321" spans="1:20" hidden="1" x14ac:dyDescent="0.2">
      <c r="A321" s="33" t="str">
        <f t="shared" si="110"/>
        <v/>
      </c>
      <c r="B321" s="155"/>
      <c r="C321" s="155"/>
      <c r="D321" s="155"/>
      <c r="E321" s="155"/>
      <c r="F321" s="155"/>
      <c r="G321" s="155"/>
      <c r="H321" s="155"/>
      <c r="I321" s="155"/>
      <c r="J321" s="20" t="str">
        <f t="shared" si="111"/>
        <v/>
      </c>
      <c r="K321" s="20" t="str">
        <f t="shared" si="112"/>
        <v/>
      </c>
      <c r="L321" s="20" t="str">
        <f t="shared" si="113"/>
        <v/>
      </c>
      <c r="M321" s="20" t="str">
        <f t="shared" si="114"/>
        <v/>
      </c>
      <c r="N321" s="20" t="str">
        <f t="shared" si="115"/>
        <v/>
      </c>
      <c r="O321" s="20" t="str">
        <f t="shared" si="116"/>
        <v/>
      </c>
      <c r="P321" s="20" t="str">
        <f t="shared" si="117"/>
        <v/>
      </c>
      <c r="Q321" s="29" t="str">
        <f t="shared" si="118"/>
        <v/>
      </c>
      <c r="R321" s="29" t="str">
        <f t="shared" si="119"/>
        <v/>
      </c>
      <c r="S321" s="29" t="str">
        <f t="shared" si="120"/>
        <v/>
      </c>
      <c r="T321" s="19" t="s">
        <v>99</v>
      </c>
    </row>
    <row r="322" spans="1:20" hidden="1" x14ac:dyDescent="0.2">
      <c r="A322" s="33" t="str">
        <f t="shared" si="110"/>
        <v/>
      </c>
      <c r="B322" s="155"/>
      <c r="C322" s="155"/>
      <c r="D322" s="155"/>
      <c r="E322" s="155"/>
      <c r="F322" s="155"/>
      <c r="G322" s="155"/>
      <c r="H322" s="155"/>
      <c r="I322" s="155"/>
      <c r="J322" s="20" t="str">
        <f t="shared" si="111"/>
        <v/>
      </c>
      <c r="K322" s="20" t="str">
        <f t="shared" si="112"/>
        <v/>
      </c>
      <c r="L322" s="20" t="str">
        <f t="shared" si="113"/>
        <v/>
      </c>
      <c r="M322" s="20" t="str">
        <f t="shared" si="114"/>
        <v/>
      </c>
      <c r="N322" s="20" t="str">
        <f t="shared" si="115"/>
        <v/>
      </c>
      <c r="O322" s="20" t="str">
        <f t="shared" si="116"/>
        <v/>
      </c>
      <c r="P322" s="20" t="str">
        <f t="shared" si="117"/>
        <v/>
      </c>
      <c r="Q322" s="29" t="str">
        <f t="shared" si="118"/>
        <v/>
      </c>
      <c r="R322" s="29" t="str">
        <f t="shared" si="119"/>
        <v/>
      </c>
      <c r="S322" s="29" t="str">
        <f t="shared" si="120"/>
        <v/>
      </c>
      <c r="T322" s="19" t="s">
        <v>99</v>
      </c>
    </row>
    <row r="323" spans="1:20" hidden="1" x14ac:dyDescent="0.2">
      <c r="A323" s="33" t="str">
        <f t="shared" si="110"/>
        <v/>
      </c>
      <c r="B323" s="155"/>
      <c r="C323" s="155"/>
      <c r="D323" s="155"/>
      <c r="E323" s="155"/>
      <c r="F323" s="155"/>
      <c r="G323" s="155"/>
      <c r="H323" s="155"/>
      <c r="I323" s="155"/>
      <c r="J323" s="20" t="str">
        <f t="shared" si="111"/>
        <v/>
      </c>
      <c r="K323" s="20" t="str">
        <f t="shared" si="112"/>
        <v/>
      </c>
      <c r="L323" s="20" t="str">
        <f t="shared" si="113"/>
        <v/>
      </c>
      <c r="M323" s="20" t="str">
        <f t="shared" si="114"/>
        <v/>
      </c>
      <c r="N323" s="20" t="str">
        <f t="shared" si="115"/>
        <v/>
      </c>
      <c r="O323" s="20" t="str">
        <f t="shared" si="116"/>
        <v/>
      </c>
      <c r="P323" s="20" t="str">
        <f t="shared" si="117"/>
        <v/>
      </c>
      <c r="Q323" s="29" t="str">
        <f t="shared" si="118"/>
        <v/>
      </c>
      <c r="R323" s="29" t="str">
        <f t="shared" si="119"/>
        <v/>
      </c>
      <c r="S323" s="29" t="str">
        <f t="shared" si="120"/>
        <v/>
      </c>
      <c r="T323" s="19" t="s">
        <v>99</v>
      </c>
    </row>
    <row r="324" spans="1:20" hidden="1" x14ac:dyDescent="0.2">
      <c r="A324" s="33" t="str">
        <f t="shared" si="110"/>
        <v/>
      </c>
      <c r="B324" s="155"/>
      <c r="C324" s="155"/>
      <c r="D324" s="155"/>
      <c r="E324" s="155"/>
      <c r="F324" s="155"/>
      <c r="G324" s="155"/>
      <c r="H324" s="155"/>
      <c r="I324" s="155"/>
      <c r="J324" s="20" t="str">
        <f t="shared" si="111"/>
        <v/>
      </c>
      <c r="K324" s="20" t="str">
        <f t="shared" si="112"/>
        <v/>
      </c>
      <c r="L324" s="20" t="str">
        <f t="shared" si="113"/>
        <v/>
      </c>
      <c r="M324" s="20" t="str">
        <f t="shared" si="114"/>
        <v/>
      </c>
      <c r="N324" s="20" t="str">
        <f t="shared" si="115"/>
        <v/>
      </c>
      <c r="O324" s="20" t="str">
        <f t="shared" si="116"/>
        <v/>
      </c>
      <c r="P324" s="20" t="str">
        <f t="shared" si="117"/>
        <v/>
      </c>
      <c r="Q324" s="29" t="str">
        <f t="shared" si="118"/>
        <v/>
      </c>
      <c r="R324" s="29" t="str">
        <f t="shared" si="119"/>
        <v/>
      </c>
      <c r="S324" s="29" t="str">
        <f t="shared" si="120"/>
        <v/>
      </c>
      <c r="T324" s="19" t="s">
        <v>99</v>
      </c>
    </row>
    <row r="325" spans="1:20" hidden="1" x14ac:dyDescent="0.2">
      <c r="A325" s="33" t="str">
        <f t="shared" si="110"/>
        <v/>
      </c>
      <c r="B325" s="155"/>
      <c r="C325" s="155"/>
      <c r="D325" s="155"/>
      <c r="E325" s="155"/>
      <c r="F325" s="155"/>
      <c r="G325" s="155"/>
      <c r="H325" s="155"/>
      <c r="I325" s="155"/>
      <c r="J325" s="20" t="str">
        <f t="shared" si="111"/>
        <v/>
      </c>
      <c r="K325" s="20" t="str">
        <f t="shared" si="112"/>
        <v/>
      </c>
      <c r="L325" s="20" t="str">
        <f t="shared" si="113"/>
        <v/>
      </c>
      <c r="M325" s="20" t="str">
        <f t="shared" si="114"/>
        <v/>
      </c>
      <c r="N325" s="20" t="str">
        <f t="shared" si="115"/>
        <v/>
      </c>
      <c r="O325" s="20" t="str">
        <f t="shared" si="116"/>
        <v/>
      </c>
      <c r="P325" s="20" t="str">
        <f t="shared" si="117"/>
        <v/>
      </c>
      <c r="Q325" s="29" t="str">
        <f t="shared" si="118"/>
        <v/>
      </c>
      <c r="R325" s="29" t="str">
        <f t="shared" si="119"/>
        <v/>
      </c>
      <c r="S325" s="29" t="str">
        <f t="shared" si="120"/>
        <v/>
      </c>
      <c r="T325" s="19" t="s">
        <v>99</v>
      </c>
    </row>
    <row r="326" spans="1:20" hidden="1" x14ac:dyDescent="0.2">
      <c r="A326" s="33" t="str">
        <f t="shared" si="110"/>
        <v/>
      </c>
      <c r="B326" s="155"/>
      <c r="C326" s="155"/>
      <c r="D326" s="155"/>
      <c r="E326" s="155"/>
      <c r="F326" s="155"/>
      <c r="G326" s="155"/>
      <c r="H326" s="155"/>
      <c r="I326" s="155"/>
      <c r="J326" s="20" t="str">
        <f t="shared" si="111"/>
        <v/>
      </c>
      <c r="K326" s="20" t="str">
        <f t="shared" si="112"/>
        <v/>
      </c>
      <c r="L326" s="20" t="str">
        <f t="shared" si="113"/>
        <v/>
      </c>
      <c r="M326" s="20" t="str">
        <f t="shared" si="114"/>
        <v/>
      </c>
      <c r="N326" s="20" t="str">
        <f t="shared" si="115"/>
        <v/>
      </c>
      <c r="O326" s="20" t="str">
        <f t="shared" si="116"/>
        <v/>
      </c>
      <c r="P326" s="20" t="str">
        <f t="shared" si="117"/>
        <v/>
      </c>
      <c r="Q326" s="29" t="str">
        <f t="shared" si="118"/>
        <v/>
      </c>
      <c r="R326" s="29" t="str">
        <f t="shared" si="119"/>
        <v/>
      </c>
      <c r="S326" s="29" t="str">
        <f t="shared" si="120"/>
        <v/>
      </c>
      <c r="T326" s="19" t="s">
        <v>99</v>
      </c>
    </row>
    <row r="327" spans="1:20" hidden="1" x14ac:dyDescent="0.2">
      <c r="A327" s="33" t="str">
        <f t="shared" si="110"/>
        <v/>
      </c>
      <c r="B327" s="155"/>
      <c r="C327" s="155"/>
      <c r="D327" s="155"/>
      <c r="E327" s="155"/>
      <c r="F327" s="155"/>
      <c r="G327" s="155"/>
      <c r="H327" s="155"/>
      <c r="I327" s="155"/>
      <c r="J327" s="20" t="str">
        <f t="shared" si="111"/>
        <v/>
      </c>
      <c r="K327" s="20" t="str">
        <f t="shared" si="112"/>
        <v/>
      </c>
      <c r="L327" s="20" t="str">
        <f t="shared" si="113"/>
        <v/>
      </c>
      <c r="M327" s="20" t="str">
        <f t="shared" si="114"/>
        <v/>
      </c>
      <c r="N327" s="20" t="str">
        <f t="shared" si="115"/>
        <v/>
      </c>
      <c r="O327" s="20" t="str">
        <f t="shared" si="116"/>
        <v/>
      </c>
      <c r="P327" s="20" t="str">
        <f t="shared" si="117"/>
        <v/>
      </c>
      <c r="Q327" s="29" t="str">
        <f t="shared" si="118"/>
        <v/>
      </c>
      <c r="R327" s="29" t="str">
        <f t="shared" si="119"/>
        <v/>
      </c>
      <c r="S327" s="29" t="str">
        <f t="shared" si="120"/>
        <v/>
      </c>
      <c r="T327" s="19" t="s">
        <v>99</v>
      </c>
    </row>
    <row r="328" spans="1:20" ht="27.75" customHeight="1" x14ac:dyDescent="0.2">
      <c r="A328" s="156" t="s">
        <v>88</v>
      </c>
      <c r="B328" s="157"/>
      <c r="C328" s="157"/>
      <c r="D328" s="157"/>
      <c r="E328" s="157"/>
      <c r="F328" s="157"/>
      <c r="G328" s="157"/>
      <c r="H328" s="157"/>
      <c r="I328" s="158"/>
      <c r="J328" s="44">
        <f>SUM(J302:J327)</f>
        <v>81</v>
      </c>
      <c r="K328" s="44">
        <f t="shared" ref="K328:P328" si="121">SUM(K302:K327)</f>
        <v>10</v>
      </c>
      <c r="L328" s="44">
        <f t="shared" si="121"/>
        <v>19</v>
      </c>
      <c r="M328" s="44">
        <f t="shared" si="121"/>
        <v>9</v>
      </c>
      <c r="N328" s="44">
        <f t="shared" si="121"/>
        <v>38</v>
      </c>
      <c r="O328" s="44">
        <f t="shared" si="121"/>
        <v>109</v>
      </c>
      <c r="P328" s="44">
        <f t="shared" si="121"/>
        <v>147</v>
      </c>
      <c r="Q328" s="45">
        <f>COUNTIF(Q302:Q327,"E")</f>
        <v>7</v>
      </c>
      <c r="R328" s="45">
        <f>COUNTIF(R302:R327,"C")</f>
        <v>3</v>
      </c>
      <c r="S328" s="45">
        <f>COUNTIF(S302:S327,"VP")</f>
        <v>2</v>
      </c>
      <c r="T328" s="46"/>
    </row>
    <row r="329" spans="1:20" ht="17.25" customHeight="1" x14ac:dyDescent="0.2">
      <c r="A329" s="134" t="s">
        <v>49</v>
      </c>
      <c r="B329" s="135"/>
      <c r="C329" s="135"/>
      <c r="D329" s="135"/>
      <c r="E329" s="135"/>
      <c r="F329" s="135"/>
      <c r="G329" s="135"/>
      <c r="H329" s="135"/>
      <c r="I329" s="135"/>
      <c r="J329" s="136"/>
      <c r="K329" s="44">
        <f>K328*14</f>
        <v>140</v>
      </c>
      <c r="L329" s="44">
        <f>L328*14</f>
        <v>266</v>
      </c>
      <c r="M329" s="44">
        <f t="shared" ref="M329:P329" si="122">M328*14</f>
        <v>126</v>
      </c>
      <c r="N329" s="44">
        <f t="shared" si="122"/>
        <v>532</v>
      </c>
      <c r="O329" s="44">
        <f t="shared" si="122"/>
        <v>1526</v>
      </c>
      <c r="P329" s="44">
        <f t="shared" si="122"/>
        <v>2058</v>
      </c>
      <c r="Q329" s="140"/>
      <c r="R329" s="141"/>
      <c r="S329" s="141"/>
      <c r="T329" s="142"/>
    </row>
    <row r="330" spans="1:20" x14ac:dyDescent="0.2">
      <c r="A330" s="137"/>
      <c r="B330" s="138"/>
      <c r="C330" s="138"/>
      <c r="D330" s="138"/>
      <c r="E330" s="138"/>
      <c r="F330" s="138"/>
      <c r="G330" s="138"/>
      <c r="H330" s="138"/>
      <c r="I330" s="138"/>
      <c r="J330" s="139"/>
      <c r="K330" s="128">
        <f>SUM(K329:M329)</f>
        <v>532</v>
      </c>
      <c r="L330" s="129"/>
      <c r="M330" s="130"/>
      <c r="N330" s="131">
        <f>SUM(N329:O329)</f>
        <v>2058</v>
      </c>
      <c r="O330" s="132"/>
      <c r="P330" s="133"/>
      <c r="Q330" s="143"/>
      <c r="R330" s="144"/>
      <c r="S330" s="144"/>
      <c r="T330" s="145"/>
    </row>
    <row r="331" spans="1:20" ht="8.25" customHeight="1" x14ac:dyDescent="0.2"/>
    <row r="332" spans="1:20" x14ac:dyDescent="0.2">
      <c r="B332" s="8"/>
      <c r="C332" s="8"/>
      <c r="D332" s="8"/>
      <c r="E332" s="8"/>
      <c r="F332" s="8"/>
      <c r="G332" s="8"/>
      <c r="H332" s="17"/>
      <c r="I332" s="17"/>
      <c r="J332" s="17"/>
      <c r="M332" s="8"/>
      <c r="N332" s="8"/>
      <c r="O332" s="8"/>
      <c r="P332" s="8"/>
      <c r="Q332" s="8"/>
      <c r="R332" s="8"/>
      <c r="S332" s="8"/>
    </row>
    <row r="334" spans="1:20" ht="41.25" customHeight="1" x14ac:dyDescent="0.2">
      <c r="A334" s="102" t="s">
        <v>104</v>
      </c>
      <c r="B334" s="205"/>
      <c r="C334" s="205"/>
      <c r="D334" s="205"/>
      <c r="E334" s="205"/>
      <c r="F334" s="205"/>
      <c r="G334" s="205"/>
      <c r="H334" s="205"/>
      <c r="I334" s="205"/>
      <c r="J334" s="205"/>
      <c r="K334" s="205"/>
      <c r="L334" s="205"/>
      <c r="M334" s="205"/>
      <c r="N334" s="205"/>
      <c r="O334" s="205"/>
      <c r="P334" s="205"/>
      <c r="Q334" s="205"/>
      <c r="R334" s="205"/>
      <c r="S334" s="205"/>
      <c r="T334" s="205"/>
    </row>
    <row r="335" spans="1:20" ht="27" customHeight="1" x14ac:dyDescent="0.2">
      <c r="A335" s="206" t="s">
        <v>27</v>
      </c>
      <c r="B335" s="208" t="s">
        <v>26</v>
      </c>
      <c r="C335" s="208"/>
      <c r="D335" s="208"/>
      <c r="E335" s="208"/>
      <c r="F335" s="208"/>
      <c r="G335" s="208"/>
      <c r="H335" s="208"/>
      <c r="I335" s="208"/>
      <c r="J335" s="102" t="s">
        <v>40</v>
      </c>
      <c r="K335" s="102" t="s">
        <v>24</v>
      </c>
      <c r="L335" s="102"/>
      <c r="M335" s="102"/>
      <c r="N335" s="102" t="s">
        <v>41</v>
      </c>
      <c r="O335" s="102"/>
      <c r="P335" s="102"/>
      <c r="Q335" s="102" t="s">
        <v>23</v>
      </c>
      <c r="R335" s="102"/>
      <c r="S335" s="102"/>
      <c r="T335" s="102" t="s">
        <v>22</v>
      </c>
    </row>
    <row r="336" spans="1:20" ht="18" customHeight="1" x14ac:dyDescent="0.2">
      <c r="A336" s="207"/>
      <c r="B336" s="208"/>
      <c r="C336" s="208"/>
      <c r="D336" s="208"/>
      <c r="E336" s="208"/>
      <c r="F336" s="208"/>
      <c r="G336" s="208"/>
      <c r="H336" s="208"/>
      <c r="I336" s="208"/>
      <c r="J336" s="102"/>
      <c r="K336" s="30" t="s">
        <v>28</v>
      </c>
      <c r="L336" s="30" t="s">
        <v>29</v>
      </c>
      <c r="M336" s="30" t="s">
        <v>30</v>
      </c>
      <c r="N336" s="30" t="s">
        <v>34</v>
      </c>
      <c r="O336" s="30" t="s">
        <v>7</v>
      </c>
      <c r="P336" s="30" t="s">
        <v>31</v>
      </c>
      <c r="Q336" s="30" t="s">
        <v>32</v>
      </c>
      <c r="R336" s="30" t="s">
        <v>28</v>
      </c>
      <c r="S336" s="30" t="s">
        <v>33</v>
      </c>
      <c r="T336" s="102"/>
    </row>
    <row r="337" spans="1:20" ht="55.5" customHeight="1" x14ac:dyDescent="0.2">
      <c r="A337" s="33" t="str">
        <f t="shared" ref="A337:A360" si="123">IF(ISNA(INDEX($A$37:$T$188,MATCH($B337,$B$37:$B$188,0),1)),"",INDEX($A$37:$T$188,MATCH($B337,$B$37:$B$188,0),1))</f>
        <v>LMF1147</v>
      </c>
      <c r="B337" s="154" t="s">
        <v>145</v>
      </c>
      <c r="C337" s="154"/>
      <c r="D337" s="154"/>
      <c r="E337" s="154"/>
      <c r="F337" s="154"/>
      <c r="G337" s="154"/>
      <c r="H337" s="154"/>
      <c r="I337" s="154"/>
      <c r="J337" s="20">
        <f t="shared" ref="J337:J360" si="124">IF(ISNA(INDEX($A$37:$T$188,MATCH($B337,$B$37:$B$188,0),10)),"",INDEX($A$37:$T$188,MATCH($B337,$B$37:$B$188,0),10))</f>
        <v>7</v>
      </c>
      <c r="K337" s="20">
        <f t="shared" ref="K337:K360" si="125">IF(ISNA(INDEX($A$37:$T$188,MATCH($B337,$B$37:$B$188,0),11)),"",INDEX($A$37:$T$188,MATCH($B337,$B$37:$B$188,0),11))</f>
        <v>2</v>
      </c>
      <c r="L337" s="20">
        <f t="shared" ref="L337:L360" si="126">IF(ISNA(INDEX($A$37:$T$188,MATCH($B337,$B$37:$B$188,0),12)),"",INDEX($A$37:$T$188,MATCH($B337,$B$37:$B$188,0),12))</f>
        <v>1</v>
      </c>
      <c r="M337" s="20">
        <f t="shared" ref="M337:M360" si="127">IF(ISNA(INDEX($A$37:$T$188,MATCH($B337,$B$37:$B$188,0),13)),"",INDEX($A$37:$T$188,MATCH($B337,$B$37:$B$188,0),13))</f>
        <v>0</v>
      </c>
      <c r="N337" s="20">
        <f t="shared" ref="N337:N360" si="128">IF(ISNA(INDEX($A$37:$T$188,MATCH($B337,$B$37:$B$188,0),14)),"",INDEX($A$37:$T$188,MATCH($B337,$B$37:$B$188,0),14))</f>
        <v>3</v>
      </c>
      <c r="O337" s="20">
        <f t="shared" ref="O337:O360" si="129">IF(ISNA(INDEX($A$37:$T$188,MATCH($B337,$B$37:$B$188,0),15)),"",INDEX($A$37:$T$188,MATCH($B337,$B$37:$B$188,0),15))</f>
        <v>10</v>
      </c>
      <c r="P337" s="20">
        <f t="shared" ref="P337:P360" si="130">IF(ISNA(INDEX($A$37:$T$188,MATCH($B337,$B$37:$B$188,0),16)),"",INDEX($A$37:$T$188,MATCH($B337,$B$37:$B$188,0),16))</f>
        <v>13</v>
      </c>
      <c r="Q337" s="29" t="str">
        <f t="shared" ref="Q337:Q360" si="131">IF(ISNA(INDEX($A$37:$T$188,MATCH($B337,$B$37:$B$188,0),17)),"",INDEX($A$37:$T$188,MATCH($B337,$B$37:$B$188,0),17))</f>
        <v>E</v>
      </c>
      <c r="R337" s="29">
        <f t="shared" ref="R337:R360" si="132">IF(ISNA(INDEX($A$37:$T$188,MATCH($B337,$B$37:$B$188,0),18)),"",INDEX($A$37:$T$188,MATCH($B337,$B$37:$B$188,0),18))</f>
        <v>0</v>
      </c>
      <c r="S337" s="29">
        <f t="shared" ref="S337:S360" si="133">IF(ISNA(INDEX($A$37:$T$188,MATCH($B337,$B$37:$B$188,0),19)),"",INDEX($A$37:$T$188,MATCH($B337,$B$37:$B$188,0),19))</f>
        <v>0</v>
      </c>
      <c r="T337" s="19" t="s">
        <v>100</v>
      </c>
    </row>
    <row r="338" spans="1:20" ht="26.25" customHeight="1" x14ac:dyDescent="0.2">
      <c r="A338" s="33" t="str">
        <f t="shared" si="123"/>
        <v>LME1142</v>
      </c>
      <c r="B338" s="154" t="s">
        <v>147</v>
      </c>
      <c r="C338" s="154"/>
      <c r="D338" s="154"/>
      <c r="E338" s="154"/>
      <c r="F338" s="154"/>
      <c r="G338" s="154"/>
      <c r="H338" s="154"/>
      <c r="I338" s="154"/>
      <c r="J338" s="20">
        <f t="shared" si="124"/>
        <v>8</v>
      </c>
      <c r="K338" s="20">
        <f t="shared" si="125"/>
        <v>2</v>
      </c>
      <c r="L338" s="20">
        <f t="shared" si="126"/>
        <v>2</v>
      </c>
      <c r="M338" s="20">
        <f t="shared" si="127"/>
        <v>0</v>
      </c>
      <c r="N338" s="20">
        <f t="shared" si="128"/>
        <v>4</v>
      </c>
      <c r="O338" s="20">
        <f t="shared" si="129"/>
        <v>10</v>
      </c>
      <c r="P338" s="20">
        <f t="shared" si="130"/>
        <v>14</v>
      </c>
      <c r="Q338" s="29" t="str">
        <f t="shared" si="131"/>
        <v>E</v>
      </c>
      <c r="R338" s="29">
        <f t="shared" si="132"/>
        <v>0</v>
      </c>
      <c r="S338" s="29">
        <f t="shared" si="133"/>
        <v>0</v>
      </c>
      <c r="T338" s="19" t="s">
        <v>100</v>
      </c>
    </row>
    <row r="339" spans="1:20" ht="27.75" customHeight="1" x14ac:dyDescent="0.2">
      <c r="A339" s="33" t="str">
        <f t="shared" si="123"/>
        <v>LMF2131</v>
      </c>
      <c r="B339" s="154" t="s">
        <v>159</v>
      </c>
      <c r="C339" s="154"/>
      <c r="D339" s="154"/>
      <c r="E339" s="154"/>
      <c r="F339" s="154"/>
      <c r="G339" s="154"/>
      <c r="H339" s="154"/>
      <c r="I339" s="154"/>
      <c r="J339" s="20">
        <f t="shared" si="124"/>
        <v>6</v>
      </c>
      <c r="K339" s="20">
        <f t="shared" si="125"/>
        <v>2</v>
      </c>
      <c r="L339" s="20">
        <f t="shared" si="126"/>
        <v>1</v>
      </c>
      <c r="M339" s="20">
        <f t="shared" si="127"/>
        <v>0</v>
      </c>
      <c r="N339" s="20">
        <f t="shared" si="128"/>
        <v>3</v>
      </c>
      <c r="O339" s="20">
        <f t="shared" si="129"/>
        <v>8</v>
      </c>
      <c r="P339" s="20">
        <f t="shared" si="130"/>
        <v>11</v>
      </c>
      <c r="Q339" s="29" t="str">
        <f t="shared" si="131"/>
        <v>E</v>
      </c>
      <c r="R339" s="29">
        <f t="shared" si="132"/>
        <v>0</v>
      </c>
      <c r="S339" s="29">
        <f t="shared" si="133"/>
        <v>0</v>
      </c>
      <c r="T339" s="19" t="s">
        <v>100</v>
      </c>
    </row>
    <row r="340" spans="1:20" ht="20.25" customHeight="1" x14ac:dyDescent="0.2">
      <c r="A340" s="33" t="str">
        <f t="shared" si="123"/>
        <v>LME2134</v>
      </c>
      <c r="B340" s="154" t="s">
        <v>165</v>
      </c>
      <c r="C340" s="154"/>
      <c r="D340" s="154"/>
      <c r="E340" s="154"/>
      <c r="F340" s="154"/>
      <c r="G340" s="154"/>
      <c r="H340" s="154"/>
      <c r="I340" s="154"/>
      <c r="J340" s="20">
        <f t="shared" si="124"/>
        <v>6</v>
      </c>
      <c r="K340" s="20">
        <f t="shared" si="125"/>
        <v>2</v>
      </c>
      <c r="L340" s="20">
        <f t="shared" si="126"/>
        <v>1</v>
      </c>
      <c r="M340" s="20">
        <f t="shared" si="127"/>
        <v>0</v>
      </c>
      <c r="N340" s="20">
        <f t="shared" si="128"/>
        <v>3</v>
      </c>
      <c r="O340" s="20">
        <f t="shared" si="129"/>
        <v>8</v>
      </c>
      <c r="P340" s="20">
        <f t="shared" si="130"/>
        <v>11</v>
      </c>
      <c r="Q340" s="29" t="str">
        <f t="shared" si="131"/>
        <v>E</v>
      </c>
      <c r="R340" s="29">
        <f t="shared" si="132"/>
        <v>0</v>
      </c>
      <c r="S340" s="29">
        <f t="shared" si="133"/>
        <v>0</v>
      </c>
      <c r="T340" s="19" t="s">
        <v>100</v>
      </c>
    </row>
    <row r="341" spans="1:20" ht="30.75" customHeight="1" x14ac:dyDescent="0.2">
      <c r="A341" s="33" t="str">
        <f t="shared" si="123"/>
        <v>LME2236</v>
      </c>
      <c r="B341" s="154" t="s">
        <v>169</v>
      </c>
      <c r="C341" s="154"/>
      <c r="D341" s="154"/>
      <c r="E341" s="154"/>
      <c r="F341" s="154"/>
      <c r="G341" s="154"/>
      <c r="H341" s="154"/>
      <c r="I341" s="154"/>
      <c r="J341" s="20">
        <f t="shared" si="124"/>
        <v>6</v>
      </c>
      <c r="K341" s="20">
        <f t="shared" si="125"/>
        <v>2</v>
      </c>
      <c r="L341" s="20">
        <f t="shared" si="126"/>
        <v>1</v>
      </c>
      <c r="M341" s="20">
        <f t="shared" si="127"/>
        <v>0</v>
      </c>
      <c r="N341" s="20">
        <f t="shared" si="128"/>
        <v>3</v>
      </c>
      <c r="O341" s="20">
        <f t="shared" si="129"/>
        <v>8</v>
      </c>
      <c r="P341" s="20">
        <f t="shared" si="130"/>
        <v>11</v>
      </c>
      <c r="Q341" s="29" t="str">
        <f t="shared" si="131"/>
        <v>E</v>
      </c>
      <c r="R341" s="29">
        <f t="shared" si="132"/>
        <v>0</v>
      </c>
      <c r="S341" s="29">
        <f t="shared" si="133"/>
        <v>0</v>
      </c>
      <c r="T341" s="19" t="s">
        <v>100</v>
      </c>
    </row>
    <row r="342" spans="1:20" ht="27" customHeight="1" x14ac:dyDescent="0.2">
      <c r="A342" s="33" t="str">
        <f t="shared" si="123"/>
        <v xml:space="preserve"> LMF2238</v>
      </c>
      <c r="B342" s="154" t="s">
        <v>173</v>
      </c>
      <c r="C342" s="154"/>
      <c r="D342" s="154"/>
      <c r="E342" s="154"/>
      <c r="F342" s="154"/>
      <c r="G342" s="154"/>
      <c r="H342" s="154"/>
      <c r="I342" s="154"/>
      <c r="J342" s="20">
        <f t="shared" si="124"/>
        <v>6</v>
      </c>
      <c r="K342" s="20">
        <f t="shared" si="125"/>
        <v>2</v>
      </c>
      <c r="L342" s="20">
        <f t="shared" si="126"/>
        <v>1</v>
      </c>
      <c r="M342" s="20">
        <f t="shared" si="127"/>
        <v>0</v>
      </c>
      <c r="N342" s="20">
        <f t="shared" si="128"/>
        <v>3</v>
      </c>
      <c r="O342" s="20">
        <f t="shared" si="129"/>
        <v>8</v>
      </c>
      <c r="P342" s="20">
        <f t="shared" si="130"/>
        <v>11</v>
      </c>
      <c r="Q342" s="29" t="str">
        <f t="shared" si="131"/>
        <v>E</v>
      </c>
      <c r="R342" s="29">
        <f t="shared" si="132"/>
        <v>0</v>
      </c>
      <c r="S342" s="29">
        <f t="shared" si="133"/>
        <v>0</v>
      </c>
      <c r="T342" s="39" t="s">
        <v>100</v>
      </c>
    </row>
    <row r="343" spans="1:20" hidden="1" x14ac:dyDescent="0.2">
      <c r="A343" s="33" t="str">
        <f t="shared" si="123"/>
        <v/>
      </c>
      <c r="B343" s="154"/>
      <c r="C343" s="154"/>
      <c r="D343" s="154"/>
      <c r="E343" s="154"/>
      <c r="F343" s="154"/>
      <c r="G343" s="154"/>
      <c r="H343" s="154"/>
      <c r="I343" s="154"/>
      <c r="J343" s="20" t="str">
        <f t="shared" si="124"/>
        <v/>
      </c>
      <c r="K343" s="20" t="str">
        <f t="shared" si="125"/>
        <v/>
      </c>
      <c r="L343" s="20" t="str">
        <f t="shared" si="126"/>
        <v/>
      </c>
      <c r="M343" s="20" t="str">
        <f t="shared" si="127"/>
        <v/>
      </c>
      <c r="N343" s="20" t="str">
        <f t="shared" si="128"/>
        <v/>
      </c>
      <c r="O343" s="20" t="str">
        <f t="shared" si="129"/>
        <v/>
      </c>
      <c r="P343" s="20" t="str">
        <f t="shared" si="130"/>
        <v/>
      </c>
      <c r="Q343" s="29" t="str">
        <f t="shared" si="131"/>
        <v/>
      </c>
      <c r="R343" s="29" t="str">
        <f t="shared" si="132"/>
        <v/>
      </c>
      <c r="S343" s="29" t="str">
        <f t="shared" si="133"/>
        <v/>
      </c>
      <c r="T343" s="39" t="s">
        <v>100</v>
      </c>
    </row>
    <row r="344" spans="1:20" hidden="1" x14ac:dyDescent="0.2">
      <c r="A344" s="33" t="str">
        <f t="shared" si="123"/>
        <v/>
      </c>
      <c r="B344" s="154"/>
      <c r="C344" s="154"/>
      <c r="D344" s="154"/>
      <c r="E344" s="154"/>
      <c r="F344" s="154"/>
      <c r="G344" s="154"/>
      <c r="H344" s="154"/>
      <c r="I344" s="154"/>
      <c r="J344" s="20" t="str">
        <f t="shared" si="124"/>
        <v/>
      </c>
      <c r="K344" s="20" t="str">
        <f t="shared" si="125"/>
        <v/>
      </c>
      <c r="L344" s="20" t="str">
        <f t="shared" si="126"/>
        <v/>
      </c>
      <c r="M344" s="20" t="str">
        <f t="shared" si="127"/>
        <v/>
      </c>
      <c r="N344" s="20" t="str">
        <f t="shared" si="128"/>
        <v/>
      </c>
      <c r="O344" s="20" t="str">
        <f t="shared" si="129"/>
        <v/>
      </c>
      <c r="P344" s="20" t="str">
        <f t="shared" si="130"/>
        <v/>
      </c>
      <c r="Q344" s="29" t="str">
        <f t="shared" si="131"/>
        <v/>
      </c>
      <c r="R344" s="29" t="str">
        <f t="shared" si="132"/>
        <v/>
      </c>
      <c r="S344" s="29" t="str">
        <f t="shared" si="133"/>
        <v/>
      </c>
      <c r="T344" s="39" t="s">
        <v>100</v>
      </c>
    </row>
    <row r="345" spans="1:20" hidden="1" x14ac:dyDescent="0.2">
      <c r="A345" s="33" t="str">
        <f t="shared" si="123"/>
        <v/>
      </c>
      <c r="B345" s="154"/>
      <c r="C345" s="154"/>
      <c r="D345" s="154"/>
      <c r="E345" s="154"/>
      <c r="F345" s="154"/>
      <c r="G345" s="154"/>
      <c r="H345" s="154"/>
      <c r="I345" s="154"/>
      <c r="J345" s="20" t="str">
        <f t="shared" si="124"/>
        <v/>
      </c>
      <c r="K345" s="20" t="str">
        <f t="shared" si="125"/>
        <v/>
      </c>
      <c r="L345" s="20" t="str">
        <f t="shared" si="126"/>
        <v/>
      </c>
      <c r="M345" s="20" t="str">
        <f t="shared" si="127"/>
        <v/>
      </c>
      <c r="N345" s="20" t="str">
        <f t="shared" si="128"/>
        <v/>
      </c>
      <c r="O345" s="20" t="str">
        <f t="shared" si="129"/>
        <v/>
      </c>
      <c r="P345" s="20" t="str">
        <f t="shared" si="130"/>
        <v/>
      </c>
      <c r="Q345" s="29" t="str">
        <f t="shared" si="131"/>
        <v/>
      </c>
      <c r="R345" s="29" t="str">
        <f t="shared" si="132"/>
        <v/>
      </c>
      <c r="S345" s="29" t="str">
        <f t="shared" si="133"/>
        <v/>
      </c>
      <c r="T345" s="19" t="s">
        <v>100</v>
      </c>
    </row>
    <row r="346" spans="1:20" hidden="1" x14ac:dyDescent="0.2">
      <c r="A346" s="33" t="str">
        <f t="shared" si="123"/>
        <v/>
      </c>
      <c r="B346" s="154"/>
      <c r="C346" s="154"/>
      <c r="D346" s="154"/>
      <c r="E346" s="154"/>
      <c r="F346" s="154"/>
      <c r="G346" s="154"/>
      <c r="H346" s="154"/>
      <c r="I346" s="154"/>
      <c r="J346" s="20" t="str">
        <f t="shared" si="124"/>
        <v/>
      </c>
      <c r="K346" s="20" t="str">
        <f t="shared" si="125"/>
        <v/>
      </c>
      <c r="L346" s="20" t="str">
        <f t="shared" si="126"/>
        <v/>
      </c>
      <c r="M346" s="20" t="str">
        <f t="shared" si="127"/>
        <v/>
      </c>
      <c r="N346" s="20" t="str">
        <f t="shared" si="128"/>
        <v/>
      </c>
      <c r="O346" s="20" t="str">
        <f t="shared" si="129"/>
        <v/>
      </c>
      <c r="P346" s="20" t="str">
        <f t="shared" si="130"/>
        <v/>
      </c>
      <c r="Q346" s="29" t="str">
        <f t="shared" si="131"/>
        <v/>
      </c>
      <c r="R346" s="29" t="str">
        <f t="shared" si="132"/>
        <v/>
      </c>
      <c r="S346" s="29" t="str">
        <f t="shared" si="133"/>
        <v/>
      </c>
      <c r="T346" s="19" t="s">
        <v>100</v>
      </c>
    </row>
    <row r="347" spans="1:20" hidden="1" x14ac:dyDescent="0.2">
      <c r="A347" s="33" t="str">
        <f t="shared" si="123"/>
        <v/>
      </c>
      <c r="B347" s="154"/>
      <c r="C347" s="154"/>
      <c r="D347" s="154"/>
      <c r="E347" s="154"/>
      <c r="F347" s="154"/>
      <c r="G347" s="154"/>
      <c r="H347" s="154"/>
      <c r="I347" s="154"/>
      <c r="J347" s="20" t="str">
        <f t="shared" si="124"/>
        <v/>
      </c>
      <c r="K347" s="20" t="str">
        <f t="shared" si="125"/>
        <v/>
      </c>
      <c r="L347" s="20" t="str">
        <f t="shared" si="126"/>
        <v/>
      </c>
      <c r="M347" s="20" t="str">
        <f t="shared" si="127"/>
        <v/>
      </c>
      <c r="N347" s="20" t="str">
        <f t="shared" si="128"/>
        <v/>
      </c>
      <c r="O347" s="20" t="str">
        <f t="shared" si="129"/>
        <v/>
      </c>
      <c r="P347" s="20" t="str">
        <f t="shared" si="130"/>
        <v/>
      </c>
      <c r="Q347" s="29" t="str">
        <f t="shared" si="131"/>
        <v/>
      </c>
      <c r="R347" s="29" t="str">
        <f t="shared" si="132"/>
        <v/>
      </c>
      <c r="S347" s="29" t="str">
        <f t="shared" si="133"/>
        <v/>
      </c>
      <c r="T347" s="19" t="s">
        <v>100</v>
      </c>
    </row>
    <row r="348" spans="1:20" hidden="1" x14ac:dyDescent="0.2">
      <c r="A348" s="33" t="str">
        <f t="shared" si="123"/>
        <v/>
      </c>
      <c r="B348" s="154"/>
      <c r="C348" s="154"/>
      <c r="D348" s="154"/>
      <c r="E348" s="154"/>
      <c r="F348" s="154"/>
      <c r="G348" s="154"/>
      <c r="H348" s="154"/>
      <c r="I348" s="154"/>
      <c r="J348" s="20" t="str">
        <f t="shared" si="124"/>
        <v/>
      </c>
      <c r="K348" s="20" t="str">
        <f t="shared" si="125"/>
        <v/>
      </c>
      <c r="L348" s="20" t="str">
        <f t="shared" si="126"/>
        <v/>
      </c>
      <c r="M348" s="20" t="str">
        <f t="shared" si="127"/>
        <v/>
      </c>
      <c r="N348" s="20" t="str">
        <f t="shared" si="128"/>
        <v/>
      </c>
      <c r="O348" s="20" t="str">
        <f t="shared" si="129"/>
        <v/>
      </c>
      <c r="P348" s="20" t="str">
        <f t="shared" si="130"/>
        <v/>
      </c>
      <c r="Q348" s="29" t="str">
        <f t="shared" si="131"/>
        <v/>
      </c>
      <c r="R348" s="29" t="str">
        <f t="shared" si="132"/>
        <v/>
      </c>
      <c r="S348" s="29" t="str">
        <f t="shared" si="133"/>
        <v/>
      </c>
      <c r="T348" s="19" t="s">
        <v>100</v>
      </c>
    </row>
    <row r="349" spans="1:20" hidden="1" x14ac:dyDescent="0.2">
      <c r="A349" s="33" t="str">
        <f t="shared" si="123"/>
        <v/>
      </c>
      <c r="B349" s="154"/>
      <c r="C349" s="154"/>
      <c r="D349" s="154"/>
      <c r="E349" s="154"/>
      <c r="F349" s="154"/>
      <c r="G349" s="154"/>
      <c r="H349" s="154"/>
      <c r="I349" s="154"/>
      <c r="J349" s="20" t="str">
        <f t="shared" si="124"/>
        <v/>
      </c>
      <c r="K349" s="20" t="str">
        <f t="shared" si="125"/>
        <v/>
      </c>
      <c r="L349" s="20" t="str">
        <f t="shared" si="126"/>
        <v/>
      </c>
      <c r="M349" s="20" t="str">
        <f t="shared" si="127"/>
        <v/>
      </c>
      <c r="N349" s="20" t="str">
        <f t="shared" si="128"/>
        <v/>
      </c>
      <c r="O349" s="20" t="str">
        <f t="shared" si="129"/>
        <v/>
      </c>
      <c r="P349" s="20" t="str">
        <f t="shared" si="130"/>
        <v/>
      </c>
      <c r="Q349" s="29" t="str">
        <f t="shared" si="131"/>
        <v/>
      </c>
      <c r="R349" s="29" t="str">
        <f t="shared" si="132"/>
        <v/>
      </c>
      <c r="S349" s="29" t="str">
        <f t="shared" si="133"/>
        <v/>
      </c>
      <c r="T349" s="19" t="s">
        <v>100</v>
      </c>
    </row>
    <row r="350" spans="1:20" hidden="1" x14ac:dyDescent="0.2">
      <c r="A350" s="33" t="str">
        <f t="shared" si="123"/>
        <v/>
      </c>
      <c r="B350" s="154"/>
      <c r="C350" s="154"/>
      <c r="D350" s="154"/>
      <c r="E350" s="154"/>
      <c r="F350" s="154"/>
      <c r="G350" s="154"/>
      <c r="H350" s="154"/>
      <c r="I350" s="154"/>
      <c r="J350" s="20" t="str">
        <f t="shared" si="124"/>
        <v/>
      </c>
      <c r="K350" s="20" t="str">
        <f t="shared" si="125"/>
        <v/>
      </c>
      <c r="L350" s="20" t="str">
        <f t="shared" si="126"/>
        <v/>
      </c>
      <c r="M350" s="20" t="str">
        <f t="shared" si="127"/>
        <v/>
      </c>
      <c r="N350" s="20" t="str">
        <f t="shared" si="128"/>
        <v/>
      </c>
      <c r="O350" s="20" t="str">
        <f t="shared" si="129"/>
        <v/>
      </c>
      <c r="P350" s="20" t="str">
        <f t="shared" si="130"/>
        <v/>
      </c>
      <c r="Q350" s="29" t="str">
        <f t="shared" si="131"/>
        <v/>
      </c>
      <c r="R350" s="29" t="str">
        <f t="shared" si="132"/>
        <v/>
      </c>
      <c r="S350" s="29" t="str">
        <f t="shared" si="133"/>
        <v/>
      </c>
      <c r="T350" s="19" t="s">
        <v>100</v>
      </c>
    </row>
    <row r="351" spans="1:20" hidden="1" x14ac:dyDescent="0.2">
      <c r="A351" s="33" t="str">
        <f t="shared" si="123"/>
        <v/>
      </c>
      <c r="B351" s="154"/>
      <c r="C351" s="154"/>
      <c r="D351" s="154"/>
      <c r="E351" s="154"/>
      <c r="F351" s="154"/>
      <c r="G351" s="154"/>
      <c r="H351" s="154"/>
      <c r="I351" s="154"/>
      <c r="J351" s="20" t="str">
        <f t="shared" si="124"/>
        <v/>
      </c>
      <c r="K351" s="20" t="str">
        <f t="shared" si="125"/>
        <v/>
      </c>
      <c r="L351" s="20" t="str">
        <f t="shared" si="126"/>
        <v/>
      </c>
      <c r="M351" s="20" t="str">
        <f t="shared" si="127"/>
        <v/>
      </c>
      <c r="N351" s="20" t="str">
        <f t="shared" si="128"/>
        <v/>
      </c>
      <c r="O351" s="20" t="str">
        <f t="shared" si="129"/>
        <v/>
      </c>
      <c r="P351" s="20" t="str">
        <f t="shared" si="130"/>
        <v/>
      </c>
      <c r="Q351" s="29" t="str">
        <f t="shared" si="131"/>
        <v/>
      </c>
      <c r="R351" s="29" t="str">
        <f t="shared" si="132"/>
        <v/>
      </c>
      <c r="S351" s="29" t="str">
        <f t="shared" si="133"/>
        <v/>
      </c>
      <c r="T351" s="19" t="s">
        <v>100</v>
      </c>
    </row>
    <row r="352" spans="1:20" hidden="1" x14ac:dyDescent="0.2">
      <c r="A352" s="33" t="str">
        <f t="shared" si="123"/>
        <v/>
      </c>
      <c r="B352" s="154"/>
      <c r="C352" s="154"/>
      <c r="D352" s="154"/>
      <c r="E352" s="154"/>
      <c r="F352" s="154"/>
      <c r="G352" s="154"/>
      <c r="H352" s="154"/>
      <c r="I352" s="154"/>
      <c r="J352" s="20" t="str">
        <f t="shared" si="124"/>
        <v/>
      </c>
      <c r="K352" s="20" t="str">
        <f t="shared" si="125"/>
        <v/>
      </c>
      <c r="L352" s="20" t="str">
        <f t="shared" si="126"/>
        <v/>
      </c>
      <c r="M352" s="20" t="str">
        <f t="shared" si="127"/>
        <v/>
      </c>
      <c r="N352" s="20" t="str">
        <f t="shared" si="128"/>
        <v/>
      </c>
      <c r="O352" s="20" t="str">
        <f t="shared" si="129"/>
        <v/>
      </c>
      <c r="P352" s="20" t="str">
        <f t="shared" si="130"/>
        <v/>
      </c>
      <c r="Q352" s="29" t="str">
        <f t="shared" si="131"/>
        <v/>
      </c>
      <c r="R352" s="29" t="str">
        <f t="shared" si="132"/>
        <v/>
      </c>
      <c r="S352" s="29" t="str">
        <f t="shared" si="133"/>
        <v/>
      </c>
      <c r="T352" s="19" t="s">
        <v>100</v>
      </c>
    </row>
    <row r="353" spans="1:20" hidden="1" x14ac:dyDescent="0.2">
      <c r="A353" s="33" t="str">
        <f t="shared" si="123"/>
        <v/>
      </c>
      <c r="B353" s="202"/>
      <c r="C353" s="203"/>
      <c r="D353" s="203"/>
      <c r="E353" s="203"/>
      <c r="F353" s="203"/>
      <c r="G353" s="203"/>
      <c r="H353" s="203"/>
      <c r="I353" s="204"/>
      <c r="J353" s="20" t="str">
        <f t="shared" si="124"/>
        <v/>
      </c>
      <c r="K353" s="20" t="str">
        <f t="shared" si="125"/>
        <v/>
      </c>
      <c r="L353" s="20" t="str">
        <f t="shared" si="126"/>
        <v/>
      </c>
      <c r="M353" s="20" t="str">
        <f t="shared" si="127"/>
        <v/>
      </c>
      <c r="N353" s="20" t="str">
        <f t="shared" si="128"/>
        <v/>
      </c>
      <c r="O353" s="20" t="str">
        <f t="shared" si="129"/>
        <v/>
      </c>
      <c r="P353" s="20" t="str">
        <f t="shared" si="130"/>
        <v/>
      </c>
      <c r="Q353" s="29" t="str">
        <f t="shared" si="131"/>
        <v/>
      </c>
      <c r="R353" s="29" t="str">
        <f t="shared" si="132"/>
        <v/>
      </c>
      <c r="S353" s="29" t="str">
        <f t="shared" si="133"/>
        <v/>
      </c>
      <c r="T353" s="19" t="s">
        <v>100</v>
      </c>
    </row>
    <row r="354" spans="1:20" hidden="1" x14ac:dyDescent="0.2">
      <c r="A354" s="33" t="str">
        <f t="shared" si="123"/>
        <v/>
      </c>
      <c r="B354" s="155"/>
      <c r="C354" s="155"/>
      <c r="D354" s="155"/>
      <c r="E354" s="155"/>
      <c r="F354" s="155"/>
      <c r="G354" s="155"/>
      <c r="H354" s="155"/>
      <c r="I354" s="155"/>
      <c r="J354" s="20" t="str">
        <f t="shared" si="124"/>
        <v/>
      </c>
      <c r="K354" s="20" t="str">
        <f t="shared" si="125"/>
        <v/>
      </c>
      <c r="L354" s="20" t="str">
        <f t="shared" si="126"/>
        <v/>
      </c>
      <c r="M354" s="20" t="str">
        <f t="shared" si="127"/>
        <v/>
      </c>
      <c r="N354" s="20" t="str">
        <f t="shared" si="128"/>
        <v/>
      </c>
      <c r="O354" s="20" t="str">
        <f t="shared" si="129"/>
        <v/>
      </c>
      <c r="P354" s="20" t="str">
        <f t="shared" si="130"/>
        <v/>
      </c>
      <c r="Q354" s="29" t="str">
        <f t="shared" si="131"/>
        <v/>
      </c>
      <c r="R354" s="29" t="str">
        <f t="shared" si="132"/>
        <v/>
      </c>
      <c r="S354" s="29" t="str">
        <f t="shared" si="133"/>
        <v/>
      </c>
      <c r="T354" s="19" t="s">
        <v>100</v>
      </c>
    </row>
    <row r="355" spans="1:20" hidden="1" x14ac:dyDescent="0.2">
      <c r="A355" s="33" t="str">
        <f t="shared" si="123"/>
        <v/>
      </c>
      <c r="B355" s="155"/>
      <c r="C355" s="155"/>
      <c r="D355" s="155"/>
      <c r="E355" s="155"/>
      <c r="F355" s="155"/>
      <c r="G355" s="155"/>
      <c r="H355" s="155"/>
      <c r="I355" s="155"/>
      <c r="J355" s="20" t="str">
        <f t="shared" si="124"/>
        <v/>
      </c>
      <c r="K355" s="20" t="str">
        <f t="shared" si="125"/>
        <v/>
      </c>
      <c r="L355" s="20" t="str">
        <f t="shared" si="126"/>
        <v/>
      </c>
      <c r="M355" s="20" t="str">
        <f t="shared" si="127"/>
        <v/>
      </c>
      <c r="N355" s="20" t="str">
        <f t="shared" si="128"/>
        <v/>
      </c>
      <c r="O355" s="20" t="str">
        <f t="shared" si="129"/>
        <v/>
      </c>
      <c r="P355" s="20" t="str">
        <f t="shared" si="130"/>
        <v/>
      </c>
      <c r="Q355" s="29" t="str">
        <f t="shared" si="131"/>
        <v/>
      </c>
      <c r="R355" s="29" t="str">
        <f t="shared" si="132"/>
        <v/>
      </c>
      <c r="S355" s="29" t="str">
        <f t="shared" si="133"/>
        <v/>
      </c>
      <c r="T355" s="19" t="s">
        <v>100</v>
      </c>
    </row>
    <row r="356" spans="1:20" hidden="1" x14ac:dyDescent="0.2">
      <c r="A356" s="33" t="str">
        <f t="shared" si="123"/>
        <v/>
      </c>
      <c r="B356" s="155"/>
      <c r="C356" s="155"/>
      <c r="D356" s="155"/>
      <c r="E356" s="155"/>
      <c r="F356" s="155"/>
      <c r="G356" s="155"/>
      <c r="H356" s="155"/>
      <c r="I356" s="155"/>
      <c r="J356" s="20" t="str">
        <f t="shared" si="124"/>
        <v/>
      </c>
      <c r="K356" s="20" t="str">
        <f t="shared" si="125"/>
        <v/>
      </c>
      <c r="L356" s="20" t="str">
        <f t="shared" si="126"/>
        <v/>
      </c>
      <c r="M356" s="20" t="str">
        <f t="shared" si="127"/>
        <v/>
      </c>
      <c r="N356" s="20" t="str">
        <f t="shared" si="128"/>
        <v/>
      </c>
      <c r="O356" s="20" t="str">
        <f t="shared" si="129"/>
        <v/>
      </c>
      <c r="P356" s="20" t="str">
        <f t="shared" si="130"/>
        <v/>
      </c>
      <c r="Q356" s="29" t="str">
        <f t="shared" si="131"/>
        <v/>
      </c>
      <c r="R356" s="29" t="str">
        <f t="shared" si="132"/>
        <v/>
      </c>
      <c r="S356" s="29" t="str">
        <f t="shared" si="133"/>
        <v/>
      </c>
      <c r="T356" s="19" t="s">
        <v>100</v>
      </c>
    </row>
    <row r="357" spans="1:20" hidden="1" x14ac:dyDescent="0.2">
      <c r="A357" s="33" t="str">
        <f t="shared" si="123"/>
        <v/>
      </c>
      <c r="B357" s="155"/>
      <c r="C357" s="155"/>
      <c r="D357" s="155"/>
      <c r="E357" s="155"/>
      <c r="F357" s="155"/>
      <c r="G357" s="155"/>
      <c r="H357" s="155"/>
      <c r="I357" s="155"/>
      <c r="J357" s="20" t="str">
        <f t="shared" si="124"/>
        <v/>
      </c>
      <c r="K357" s="20" t="str">
        <f t="shared" si="125"/>
        <v/>
      </c>
      <c r="L357" s="20" t="str">
        <f t="shared" si="126"/>
        <v/>
      </c>
      <c r="M357" s="20" t="str">
        <f t="shared" si="127"/>
        <v/>
      </c>
      <c r="N357" s="20" t="str">
        <f t="shared" si="128"/>
        <v/>
      </c>
      <c r="O357" s="20" t="str">
        <f t="shared" si="129"/>
        <v/>
      </c>
      <c r="P357" s="20" t="str">
        <f t="shared" si="130"/>
        <v/>
      </c>
      <c r="Q357" s="29" t="str">
        <f t="shared" si="131"/>
        <v/>
      </c>
      <c r="R357" s="29" t="str">
        <f t="shared" si="132"/>
        <v/>
      </c>
      <c r="S357" s="29" t="str">
        <f t="shared" si="133"/>
        <v/>
      </c>
      <c r="T357" s="19" t="s">
        <v>100</v>
      </c>
    </row>
    <row r="358" spans="1:20" hidden="1" x14ac:dyDescent="0.2">
      <c r="A358" s="33" t="str">
        <f t="shared" si="123"/>
        <v/>
      </c>
      <c r="B358" s="155"/>
      <c r="C358" s="155"/>
      <c r="D358" s="155"/>
      <c r="E358" s="155"/>
      <c r="F358" s="155"/>
      <c r="G358" s="155"/>
      <c r="H358" s="155"/>
      <c r="I358" s="155"/>
      <c r="J358" s="20" t="str">
        <f t="shared" si="124"/>
        <v/>
      </c>
      <c r="K358" s="20" t="str">
        <f t="shared" si="125"/>
        <v/>
      </c>
      <c r="L358" s="20" t="str">
        <f t="shared" si="126"/>
        <v/>
      </c>
      <c r="M358" s="20" t="str">
        <f t="shared" si="127"/>
        <v/>
      </c>
      <c r="N358" s="20" t="str">
        <f t="shared" si="128"/>
        <v/>
      </c>
      <c r="O358" s="20" t="str">
        <f t="shared" si="129"/>
        <v/>
      </c>
      <c r="P358" s="20" t="str">
        <f t="shared" si="130"/>
        <v/>
      </c>
      <c r="Q358" s="29" t="str">
        <f t="shared" si="131"/>
        <v/>
      </c>
      <c r="R358" s="29" t="str">
        <f t="shared" si="132"/>
        <v/>
      </c>
      <c r="S358" s="29" t="str">
        <f t="shared" si="133"/>
        <v/>
      </c>
      <c r="T358" s="19" t="s">
        <v>100</v>
      </c>
    </row>
    <row r="359" spans="1:20" hidden="1" x14ac:dyDescent="0.2">
      <c r="A359" s="33" t="str">
        <f t="shared" si="123"/>
        <v/>
      </c>
      <c r="B359" s="155"/>
      <c r="C359" s="155"/>
      <c r="D359" s="155"/>
      <c r="E359" s="155"/>
      <c r="F359" s="155"/>
      <c r="G359" s="155"/>
      <c r="H359" s="155"/>
      <c r="I359" s="155"/>
      <c r="J359" s="20" t="str">
        <f t="shared" si="124"/>
        <v/>
      </c>
      <c r="K359" s="20" t="str">
        <f t="shared" si="125"/>
        <v/>
      </c>
      <c r="L359" s="20" t="str">
        <f t="shared" si="126"/>
        <v/>
      </c>
      <c r="M359" s="20" t="str">
        <f t="shared" si="127"/>
        <v/>
      </c>
      <c r="N359" s="20" t="str">
        <f t="shared" si="128"/>
        <v/>
      </c>
      <c r="O359" s="20" t="str">
        <f t="shared" si="129"/>
        <v/>
      </c>
      <c r="P359" s="20" t="str">
        <f t="shared" si="130"/>
        <v/>
      </c>
      <c r="Q359" s="29" t="str">
        <f t="shared" si="131"/>
        <v/>
      </c>
      <c r="R359" s="29" t="str">
        <f t="shared" si="132"/>
        <v/>
      </c>
      <c r="S359" s="29" t="str">
        <f t="shared" si="133"/>
        <v/>
      </c>
      <c r="T359" s="19" t="s">
        <v>100</v>
      </c>
    </row>
    <row r="360" spans="1:20" hidden="1" x14ac:dyDescent="0.2">
      <c r="A360" s="33" t="str">
        <f t="shared" si="123"/>
        <v/>
      </c>
      <c r="B360" s="155"/>
      <c r="C360" s="155"/>
      <c r="D360" s="155"/>
      <c r="E360" s="155"/>
      <c r="F360" s="155"/>
      <c r="G360" s="155"/>
      <c r="H360" s="155"/>
      <c r="I360" s="155"/>
      <c r="J360" s="20" t="str">
        <f t="shared" si="124"/>
        <v/>
      </c>
      <c r="K360" s="20" t="str">
        <f t="shared" si="125"/>
        <v/>
      </c>
      <c r="L360" s="20" t="str">
        <f t="shared" si="126"/>
        <v/>
      </c>
      <c r="M360" s="20" t="str">
        <f t="shared" si="127"/>
        <v/>
      </c>
      <c r="N360" s="20" t="str">
        <f t="shared" si="128"/>
        <v/>
      </c>
      <c r="O360" s="20" t="str">
        <f t="shared" si="129"/>
        <v/>
      </c>
      <c r="P360" s="20" t="str">
        <f t="shared" si="130"/>
        <v/>
      </c>
      <c r="Q360" s="29" t="str">
        <f t="shared" si="131"/>
        <v/>
      </c>
      <c r="R360" s="29" t="str">
        <f t="shared" si="132"/>
        <v/>
      </c>
      <c r="S360" s="29" t="str">
        <f t="shared" si="133"/>
        <v/>
      </c>
      <c r="T360" s="19" t="s">
        <v>100</v>
      </c>
    </row>
    <row r="361" spans="1:20" ht="28.5" customHeight="1" x14ac:dyDescent="0.2">
      <c r="A361" s="156" t="s">
        <v>88</v>
      </c>
      <c r="B361" s="157"/>
      <c r="C361" s="157"/>
      <c r="D361" s="157"/>
      <c r="E361" s="157"/>
      <c r="F361" s="157"/>
      <c r="G361" s="157"/>
      <c r="H361" s="157"/>
      <c r="I361" s="158"/>
      <c r="J361" s="44">
        <f>SUM(J337:J360)</f>
        <v>39</v>
      </c>
      <c r="K361" s="44">
        <f t="shared" ref="K361:P361" si="134">SUM(K337:K360)</f>
        <v>12</v>
      </c>
      <c r="L361" s="44">
        <f t="shared" si="134"/>
        <v>7</v>
      </c>
      <c r="M361" s="44">
        <f t="shared" si="134"/>
        <v>0</v>
      </c>
      <c r="N361" s="44">
        <f t="shared" si="134"/>
        <v>19</v>
      </c>
      <c r="O361" s="44">
        <f t="shared" si="134"/>
        <v>52</v>
      </c>
      <c r="P361" s="44">
        <f t="shared" si="134"/>
        <v>71</v>
      </c>
      <c r="Q361" s="45">
        <f>COUNTIF(Q337:Q360,"E")</f>
        <v>6</v>
      </c>
      <c r="R361" s="45">
        <f>COUNTIF(R337:R360,"C")</f>
        <v>0</v>
      </c>
      <c r="S361" s="45">
        <f>COUNTIF(S337:S360,"VP")</f>
        <v>0</v>
      </c>
      <c r="T361" s="46"/>
    </row>
    <row r="362" spans="1:20" ht="12.75" customHeight="1" x14ac:dyDescent="0.2">
      <c r="A362" s="134" t="s">
        <v>49</v>
      </c>
      <c r="B362" s="135"/>
      <c r="C362" s="135"/>
      <c r="D362" s="135"/>
      <c r="E362" s="135"/>
      <c r="F362" s="135"/>
      <c r="G362" s="135"/>
      <c r="H362" s="135"/>
      <c r="I362" s="135"/>
      <c r="J362" s="136"/>
      <c r="K362" s="44">
        <f>K361*14</f>
        <v>168</v>
      </c>
      <c r="L362" s="44">
        <f>L361*14</f>
        <v>98</v>
      </c>
      <c r="M362" s="44">
        <f t="shared" ref="M362:P362" si="135">M361*14</f>
        <v>0</v>
      </c>
      <c r="N362" s="44">
        <f t="shared" si="135"/>
        <v>266</v>
      </c>
      <c r="O362" s="44">
        <f t="shared" si="135"/>
        <v>728</v>
      </c>
      <c r="P362" s="44">
        <f t="shared" si="135"/>
        <v>994</v>
      </c>
      <c r="Q362" s="140"/>
      <c r="R362" s="141"/>
      <c r="S362" s="141"/>
      <c r="T362" s="142"/>
    </row>
    <row r="363" spans="1:20" x14ac:dyDescent="0.2">
      <c r="A363" s="137"/>
      <c r="B363" s="138"/>
      <c r="C363" s="138"/>
      <c r="D363" s="138"/>
      <c r="E363" s="138"/>
      <c r="F363" s="138"/>
      <c r="G363" s="138"/>
      <c r="H363" s="138"/>
      <c r="I363" s="138"/>
      <c r="J363" s="139"/>
      <c r="K363" s="128">
        <f>SUM(K362:M362)</f>
        <v>266</v>
      </c>
      <c r="L363" s="129"/>
      <c r="M363" s="130"/>
      <c r="N363" s="131">
        <f>SUM(N362:O362)</f>
        <v>994</v>
      </c>
      <c r="O363" s="132"/>
      <c r="P363" s="133"/>
      <c r="Q363" s="143"/>
      <c r="R363" s="144"/>
      <c r="S363" s="144"/>
      <c r="T363" s="145"/>
    </row>
    <row r="365" spans="1:20" x14ac:dyDescent="0.2">
      <c r="B365" s="2"/>
      <c r="C365" s="2"/>
      <c r="D365" s="2"/>
      <c r="E365" s="2"/>
      <c r="F365" s="2"/>
      <c r="G365" s="2"/>
      <c r="M365" s="8"/>
      <c r="N365" s="8"/>
      <c r="O365" s="8"/>
      <c r="P365" s="8"/>
      <c r="Q365" s="8"/>
      <c r="R365" s="8"/>
      <c r="S365" s="8"/>
    </row>
    <row r="366" spans="1:20" x14ac:dyDescent="0.2">
      <c r="B366" s="8"/>
      <c r="C366" s="8"/>
      <c r="D366" s="8"/>
      <c r="E366" s="8"/>
      <c r="F366" s="8"/>
      <c r="G366" s="8"/>
      <c r="H366" s="17"/>
      <c r="I366" s="17"/>
      <c r="J366" s="17"/>
      <c r="M366" s="8"/>
      <c r="N366" s="8"/>
      <c r="O366" s="8"/>
      <c r="P366" s="8"/>
      <c r="Q366" s="8"/>
      <c r="R366" s="8"/>
      <c r="S366" s="8"/>
    </row>
    <row r="368" spans="1:20" x14ac:dyDescent="0.2">
      <c r="A368" s="146" t="s">
        <v>61</v>
      </c>
      <c r="B368" s="146"/>
    </row>
    <row r="369" spans="1:34" x14ac:dyDescent="0.2">
      <c r="A369" s="150" t="s">
        <v>27</v>
      </c>
      <c r="B369" s="124" t="s">
        <v>53</v>
      </c>
      <c r="C369" s="152"/>
      <c r="D369" s="152"/>
      <c r="E369" s="152"/>
      <c r="F369" s="152"/>
      <c r="G369" s="125"/>
      <c r="H369" s="124" t="s">
        <v>56</v>
      </c>
      <c r="I369" s="125"/>
      <c r="J369" s="99" t="s">
        <v>57</v>
      </c>
      <c r="K369" s="100"/>
      <c r="L369" s="100"/>
      <c r="M369" s="100"/>
      <c r="N369" s="100"/>
      <c r="O369" s="101"/>
      <c r="P369" s="124" t="s">
        <v>48</v>
      </c>
      <c r="Q369" s="125"/>
      <c r="R369" s="99" t="s">
        <v>58</v>
      </c>
      <c r="S369" s="100"/>
      <c r="T369" s="101"/>
    </row>
    <row r="370" spans="1:34" x14ac:dyDescent="0.2">
      <c r="A370" s="151"/>
      <c r="B370" s="126"/>
      <c r="C370" s="153"/>
      <c r="D370" s="153"/>
      <c r="E370" s="153"/>
      <c r="F370" s="153"/>
      <c r="G370" s="127"/>
      <c r="H370" s="126"/>
      <c r="I370" s="127"/>
      <c r="J370" s="99" t="s">
        <v>34</v>
      </c>
      <c r="K370" s="101"/>
      <c r="L370" s="99" t="s">
        <v>7</v>
      </c>
      <c r="M370" s="101"/>
      <c r="N370" s="99" t="s">
        <v>31</v>
      </c>
      <c r="O370" s="101"/>
      <c r="P370" s="126"/>
      <c r="Q370" s="127"/>
      <c r="R370" s="43" t="s">
        <v>59</v>
      </c>
      <c r="S370" s="99" t="s">
        <v>60</v>
      </c>
      <c r="T370" s="101"/>
      <c r="U370" s="53"/>
    </row>
    <row r="371" spans="1:34" x14ac:dyDescent="0.2">
      <c r="A371" s="43">
        <v>1</v>
      </c>
      <c r="B371" s="99" t="s">
        <v>54</v>
      </c>
      <c r="C371" s="100"/>
      <c r="D371" s="100"/>
      <c r="E371" s="100"/>
      <c r="F371" s="100"/>
      <c r="G371" s="101"/>
      <c r="H371" s="109">
        <f>J371</f>
        <v>672</v>
      </c>
      <c r="I371" s="109"/>
      <c r="J371" s="110">
        <f>SUM(N51,N67,N85,N101)*14-J372</f>
        <v>672</v>
      </c>
      <c r="K371" s="111"/>
      <c r="L371" s="110">
        <f>SUM(O51,O67,O85,O101)*14-L372</f>
        <v>1834</v>
      </c>
      <c r="M371" s="111"/>
      <c r="N371" s="112">
        <f>SUM(P51,P67,P85,P101)*14-N372</f>
        <v>2506</v>
      </c>
      <c r="O371" s="113"/>
      <c r="P371" s="114">
        <f>H371/H373</f>
        <v>0.84210526315789469</v>
      </c>
      <c r="Q371" s="115"/>
      <c r="R371" s="56">
        <f>SUM(J51,J67)-R372</f>
        <v>46</v>
      </c>
      <c r="S371" s="116">
        <f>SUM(J85,J101)-S372</f>
        <v>53</v>
      </c>
      <c r="T371" s="117"/>
    </row>
    <row r="372" spans="1:34" x14ac:dyDescent="0.2">
      <c r="A372" s="43">
        <v>2</v>
      </c>
      <c r="B372" s="99" t="s">
        <v>55</v>
      </c>
      <c r="C372" s="100"/>
      <c r="D372" s="100"/>
      <c r="E372" s="100"/>
      <c r="F372" s="100"/>
      <c r="G372" s="101"/>
      <c r="H372" s="118">
        <f>J372</f>
        <v>126</v>
      </c>
      <c r="I372" s="109"/>
      <c r="J372" s="119">
        <f>N156</f>
        <v>126</v>
      </c>
      <c r="K372" s="120"/>
      <c r="L372" s="119">
        <f>O156</f>
        <v>420</v>
      </c>
      <c r="M372" s="120"/>
      <c r="N372" s="121">
        <f>P156</f>
        <v>546</v>
      </c>
      <c r="O372" s="113"/>
      <c r="P372" s="114">
        <f>H372/H373</f>
        <v>0.15789473684210525</v>
      </c>
      <c r="Q372" s="115"/>
      <c r="R372" s="18">
        <v>14</v>
      </c>
      <c r="S372" s="122">
        <v>7</v>
      </c>
      <c r="T372" s="123"/>
      <c r="U372" s="85" t="str">
        <f>IF(N372=P156,"Corect","Nu corespunde cu tabelul de opționale")</f>
        <v>Corect</v>
      </c>
      <c r="V372" s="86"/>
      <c r="W372" s="86"/>
      <c r="X372" s="86"/>
    </row>
    <row r="373" spans="1:34" x14ac:dyDescent="0.2">
      <c r="A373" s="99" t="s">
        <v>25</v>
      </c>
      <c r="B373" s="100"/>
      <c r="C373" s="100"/>
      <c r="D373" s="100"/>
      <c r="E373" s="100"/>
      <c r="F373" s="100"/>
      <c r="G373" s="101"/>
      <c r="H373" s="102">
        <f>J373</f>
        <v>798</v>
      </c>
      <c r="I373" s="102"/>
      <c r="J373" s="102">
        <f>SUM(J371:K372)</f>
        <v>798</v>
      </c>
      <c r="K373" s="102"/>
      <c r="L373" s="103">
        <f>SUM(L371:M372)</f>
        <v>2254</v>
      </c>
      <c r="M373" s="104"/>
      <c r="N373" s="103">
        <f>SUM(N371:O372)</f>
        <v>3052</v>
      </c>
      <c r="O373" s="104"/>
      <c r="P373" s="105">
        <f>SUM(P371:Q372)</f>
        <v>1</v>
      </c>
      <c r="Q373" s="106"/>
      <c r="R373" s="57">
        <f>SUM(R371:R372)</f>
        <v>60</v>
      </c>
      <c r="S373" s="107">
        <f>SUM(S371:T372)</f>
        <v>60</v>
      </c>
      <c r="T373" s="108"/>
    </row>
    <row r="374" spans="1:34" s="55" customFormat="1" x14ac:dyDescent="0.2">
      <c r="U374" s="53"/>
    </row>
    <row r="375" spans="1:34" x14ac:dyDescent="0.2">
      <c r="U375" s="258"/>
      <c r="V375" s="259"/>
      <c r="W375" s="259"/>
      <c r="X375" s="259"/>
      <c r="Y375" s="259"/>
      <c r="Z375" s="259"/>
      <c r="AA375" s="259"/>
      <c r="AB375" s="259"/>
    </row>
    <row r="376" spans="1:34" x14ac:dyDescent="0.2">
      <c r="A376" s="225" t="s">
        <v>78</v>
      </c>
      <c r="B376" s="225"/>
      <c r="C376" s="225"/>
      <c r="D376" s="225"/>
      <c r="E376" s="225"/>
      <c r="F376" s="225"/>
      <c r="G376" s="225"/>
      <c r="H376" s="225"/>
      <c r="I376" s="225"/>
      <c r="J376" s="225"/>
      <c r="K376" s="225"/>
      <c r="L376" s="225"/>
      <c r="M376" s="225"/>
      <c r="N376" s="225"/>
      <c r="O376" s="225"/>
      <c r="P376" s="225"/>
      <c r="Q376" s="225"/>
      <c r="R376" s="225"/>
      <c r="S376" s="225"/>
      <c r="T376" s="225"/>
      <c r="U376" s="259"/>
      <c r="V376" s="259"/>
      <c r="W376" s="259"/>
      <c r="X376" s="259"/>
      <c r="Y376" s="259"/>
      <c r="Z376" s="259"/>
      <c r="AA376" s="259"/>
      <c r="AB376" s="259"/>
    </row>
    <row r="377" spans="1:34" ht="12.75" customHeight="1" x14ac:dyDescent="0.2">
      <c r="A377" s="48"/>
      <c r="B377" s="48"/>
      <c r="C377" s="48"/>
      <c r="D377" s="48"/>
      <c r="E377" s="48"/>
      <c r="F377" s="48"/>
      <c r="G377" s="48"/>
      <c r="H377" s="48"/>
      <c r="I377" s="48"/>
      <c r="J377" s="48"/>
      <c r="K377" s="48"/>
      <c r="L377" s="48"/>
      <c r="M377" s="48"/>
      <c r="N377" s="48"/>
      <c r="O377" s="48"/>
      <c r="P377" s="48"/>
      <c r="Q377" s="48"/>
      <c r="R377" s="48"/>
      <c r="S377" s="48"/>
      <c r="T377" s="48"/>
      <c r="U377" s="80" t="s">
        <v>106</v>
      </c>
      <c r="V377" s="80"/>
      <c r="W377" s="80"/>
      <c r="X377" s="80"/>
      <c r="Y377" s="80"/>
      <c r="Z377" s="80"/>
      <c r="AA377" s="80"/>
      <c r="AB377" s="80"/>
      <c r="AC377" s="80"/>
      <c r="AD377" s="80"/>
      <c r="AE377" s="80"/>
      <c r="AF377" s="80"/>
      <c r="AG377" s="80"/>
      <c r="AH377" s="80"/>
    </row>
    <row r="378" spans="1:34" x14ac:dyDescent="0.2">
      <c r="A378" s="82" t="s">
        <v>79</v>
      </c>
      <c r="B378" s="82"/>
      <c r="C378" s="82"/>
      <c r="D378" s="82"/>
      <c r="E378" s="82"/>
      <c r="F378" s="82"/>
      <c r="G378" s="82"/>
      <c r="H378" s="82"/>
      <c r="I378" s="82"/>
      <c r="J378" s="82"/>
      <c r="K378" s="82"/>
      <c r="L378" s="82"/>
      <c r="M378" s="82"/>
      <c r="N378" s="82"/>
      <c r="O378" s="82"/>
      <c r="P378" s="82"/>
      <c r="Q378" s="82"/>
      <c r="R378" s="82"/>
      <c r="S378" s="82"/>
      <c r="T378" s="82"/>
      <c r="U378" s="81"/>
      <c r="V378" s="81"/>
      <c r="W378" s="81"/>
      <c r="X378" s="81"/>
      <c r="Y378" s="81"/>
      <c r="Z378" s="81"/>
      <c r="AA378" s="81"/>
      <c r="AB378" s="81"/>
      <c r="AC378" s="81"/>
      <c r="AD378" s="81"/>
      <c r="AE378" s="81"/>
      <c r="AF378" s="81"/>
      <c r="AG378" s="81"/>
      <c r="AH378" s="81"/>
    </row>
    <row r="379" spans="1:34" x14ac:dyDescent="0.2">
      <c r="A379" s="82" t="s">
        <v>27</v>
      </c>
      <c r="B379" s="82" t="s">
        <v>26</v>
      </c>
      <c r="C379" s="82"/>
      <c r="D379" s="82"/>
      <c r="E379" s="82"/>
      <c r="F379" s="82"/>
      <c r="G379" s="82"/>
      <c r="H379" s="82"/>
      <c r="I379" s="82"/>
      <c r="J379" s="170" t="s">
        <v>40</v>
      </c>
      <c r="K379" s="170" t="s">
        <v>24</v>
      </c>
      <c r="L379" s="170"/>
      <c r="M379" s="170"/>
      <c r="N379" s="170" t="s">
        <v>41</v>
      </c>
      <c r="O379" s="171"/>
      <c r="P379" s="171"/>
      <c r="Q379" s="170" t="s">
        <v>23</v>
      </c>
      <c r="R379" s="170"/>
      <c r="S379" s="170"/>
      <c r="T379" s="170" t="s">
        <v>22</v>
      </c>
      <c r="U379" s="81"/>
      <c r="V379" s="81"/>
      <c r="W379" s="81"/>
      <c r="X379" s="81"/>
      <c r="Y379" s="81"/>
      <c r="Z379" s="81"/>
      <c r="AA379" s="81"/>
      <c r="AB379" s="81"/>
      <c r="AC379" s="81"/>
      <c r="AD379" s="81"/>
      <c r="AE379" s="81"/>
      <c r="AF379" s="81"/>
      <c r="AG379" s="81"/>
      <c r="AH379" s="81"/>
    </row>
    <row r="380" spans="1:34" x14ac:dyDescent="0.2">
      <c r="A380" s="82"/>
      <c r="B380" s="82"/>
      <c r="C380" s="82"/>
      <c r="D380" s="82"/>
      <c r="E380" s="82"/>
      <c r="F380" s="82"/>
      <c r="G380" s="82"/>
      <c r="H380" s="82"/>
      <c r="I380" s="82"/>
      <c r="J380" s="170"/>
      <c r="K380" s="59" t="s">
        <v>28</v>
      </c>
      <c r="L380" s="59" t="s">
        <v>29</v>
      </c>
      <c r="M380" s="59" t="s">
        <v>30</v>
      </c>
      <c r="N380" s="59" t="s">
        <v>34</v>
      </c>
      <c r="O380" s="59" t="s">
        <v>7</v>
      </c>
      <c r="P380" s="59" t="s">
        <v>31</v>
      </c>
      <c r="Q380" s="59" t="s">
        <v>32</v>
      </c>
      <c r="R380" s="59" t="s">
        <v>28</v>
      </c>
      <c r="S380" s="59" t="s">
        <v>33</v>
      </c>
      <c r="T380" s="170"/>
    </row>
    <row r="381" spans="1:34" x14ac:dyDescent="0.2">
      <c r="A381" s="267" t="s">
        <v>80</v>
      </c>
      <c r="B381" s="267"/>
      <c r="C381" s="267"/>
      <c r="D381" s="267"/>
      <c r="E381" s="267"/>
      <c r="F381" s="267"/>
      <c r="G381" s="267"/>
      <c r="H381" s="267"/>
      <c r="I381" s="267"/>
      <c r="J381" s="267"/>
      <c r="K381" s="267"/>
      <c r="L381" s="267"/>
      <c r="M381" s="267"/>
      <c r="N381" s="267"/>
      <c r="O381" s="267"/>
      <c r="P381" s="267"/>
      <c r="Q381" s="267"/>
      <c r="R381" s="267"/>
      <c r="S381" s="267"/>
      <c r="T381" s="267"/>
    </row>
    <row r="382" spans="1:34" ht="32.25" customHeight="1" x14ac:dyDescent="0.2">
      <c r="A382" s="61" t="s">
        <v>72</v>
      </c>
      <c r="B382" s="268" t="s">
        <v>110</v>
      </c>
      <c r="C382" s="268"/>
      <c r="D382" s="268"/>
      <c r="E382" s="268"/>
      <c r="F382" s="268"/>
      <c r="G382" s="268"/>
      <c r="H382" s="268"/>
      <c r="I382" s="268"/>
      <c r="J382" s="49">
        <v>5</v>
      </c>
      <c r="K382" s="49">
        <v>2</v>
      </c>
      <c r="L382" s="49">
        <v>1</v>
      </c>
      <c r="M382" s="49">
        <v>0</v>
      </c>
      <c r="N382" s="62">
        <f>K382+L382+M382</f>
        <v>3</v>
      </c>
      <c r="O382" s="62">
        <f>P382-N382</f>
        <v>6</v>
      </c>
      <c r="P382" s="62">
        <f>ROUND(PRODUCT(J382,25)/14,0)</f>
        <v>9</v>
      </c>
      <c r="Q382" s="49" t="s">
        <v>32</v>
      </c>
      <c r="R382" s="49"/>
      <c r="S382" s="49"/>
      <c r="T382" s="49" t="s">
        <v>37</v>
      </c>
    </row>
    <row r="383" spans="1:34" ht="27.75" customHeight="1" x14ac:dyDescent="0.2">
      <c r="A383" s="61" t="s">
        <v>73</v>
      </c>
      <c r="B383" s="268" t="s">
        <v>111</v>
      </c>
      <c r="C383" s="268"/>
      <c r="D383" s="268"/>
      <c r="E383" s="268"/>
      <c r="F383" s="268"/>
      <c r="G383" s="268"/>
      <c r="H383" s="268"/>
      <c r="I383" s="268"/>
      <c r="J383" s="49">
        <v>5</v>
      </c>
      <c r="K383" s="49">
        <v>2</v>
      </c>
      <c r="L383" s="49">
        <v>1</v>
      </c>
      <c r="M383" s="49">
        <v>0</v>
      </c>
      <c r="N383" s="62">
        <f>K383+L383+M383</f>
        <v>3</v>
      </c>
      <c r="O383" s="62">
        <f>P383-N383</f>
        <v>6</v>
      </c>
      <c r="P383" s="62">
        <f>ROUND(PRODUCT(J383,25)/14,0)</f>
        <v>9</v>
      </c>
      <c r="Q383" s="49" t="s">
        <v>32</v>
      </c>
      <c r="R383" s="49"/>
      <c r="S383" s="49"/>
      <c r="T383" s="49" t="s">
        <v>37</v>
      </c>
    </row>
    <row r="384" spans="1:34" x14ac:dyDescent="0.2">
      <c r="A384" s="269" t="s">
        <v>81</v>
      </c>
      <c r="B384" s="270"/>
      <c r="C384" s="270"/>
      <c r="D384" s="270"/>
      <c r="E384" s="270"/>
      <c r="F384" s="270"/>
      <c r="G384" s="270"/>
      <c r="H384" s="270"/>
      <c r="I384" s="270"/>
      <c r="J384" s="270"/>
      <c r="K384" s="270"/>
      <c r="L384" s="270"/>
      <c r="M384" s="270"/>
      <c r="N384" s="270"/>
      <c r="O384" s="270"/>
      <c r="P384" s="270"/>
      <c r="Q384" s="270"/>
      <c r="R384" s="270"/>
      <c r="S384" s="270"/>
      <c r="T384" s="271"/>
    </row>
    <row r="385" spans="1:20" ht="56.25" customHeight="1" x14ac:dyDescent="0.2">
      <c r="A385" s="61" t="s">
        <v>74</v>
      </c>
      <c r="B385" s="272" t="s">
        <v>112</v>
      </c>
      <c r="C385" s="273"/>
      <c r="D385" s="273"/>
      <c r="E385" s="273"/>
      <c r="F385" s="273"/>
      <c r="G385" s="273"/>
      <c r="H385" s="273"/>
      <c r="I385" s="274"/>
      <c r="J385" s="49">
        <v>5</v>
      </c>
      <c r="K385" s="49">
        <v>2</v>
      </c>
      <c r="L385" s="49">
        <v>1</v>
      </c>
      <c r="M385" s="49">
        <v>0</v>
      </c>
      <c r="N385" s="62">
        <f>K385+L385+M385</f>
        <v>3</v>
      </c>
      <c r="O385" s="62">
        <f>P385-N385</f>
        <v>6</v>
      </c>
      <c r="P385" s="62">
        <f>ROUND(PRODUCT(J385,25)/14,0)</f>
        <v>9</v>
      </c>
      <c r="Q385" s="49" t="s">
        <v>32</v>
      </c>
      <c r="R385" s="49"/>
      <c r="S385" s="49"/>
      <c r="T385" s="49" t="s">
        <v>82</v>
      </c>
    </row>
    <row r="386" spans="1:20" x14ac:dyDescent="0.2">
      <c r="A386" s="61" t="s">
        <v>75</v>
      </c>
      <c r="B386" s="272" t="s">
        <v>113</v>
      </c>
      <c r="C386" s="273"/>
      <c r="D386" s="273"/>
      <c r="E386" s="273"/>
      <c r="F386" s="273"/>
      <c r="G386" s="273"/>
      <c r="H386" s="273"/>
      <c r="I386" s="274"/>
      <c r="J386" s="49">
        <v>5</v>
      </c>
      <c r="K386" s="49">
        <v>1</v>
      </c>
      <c r="L386" s="49">
        <v>2</v>
      </c>
      <c r="M386" s="49">
        <v>0</v>
      </c>
      <c r="N386" s="62">
        <f>K386+L386+M386</f>
        <v>3</v>
      </c>
      <c r="O386" s="62">
        <f>P386-N386</f>
        <v>6</v>
      </c>
      <c r="P386" s="62">
        <f>ROUND(PRODUCT(J386,25)/14,0)</f>
        <v>9</v>
      </c>
      <c r="Q386" s="49" t="s">
        <v>32</v>
      </c>
      <c r="R386" s="49"/>
      <c r="S386" s="49"/>
      <c r="T386" s="49" t="s">
        <v>83</v>
      </c>
    </row>
    <row r="387" spans="1:20" x14ac:dyDescent="0.2">
      <c r="A387" s="269" t="s">
        <v>84</v>
      </c>
      <c r="B387" s="270"/>
      <c r="C387" s="270"/>
      <c r="D387" s="270"/>
      <c r="E387" s="270"/>
      <c r="F387" s="270"/>
      <c r="G387" s="270"/>
      <c r="H387" s="270"/>
      <c r="I387" s="270"/>
      <c r="J387" s="270"/>
      <c r="K387" s="270"/>
      <c r="L387" s="270"/>
      <c r="M387" s="270"/>
      <c r="N387" s="270"/>
      <c r="O387" s="270"/>
      <c r="P387" s="270"/>
      <c r="Q387" s="270"/>
      <c r="R387" s="270"/>
      <c r="S387" s="270"/>
      <c r="T387" s="271"/>
    </row>
    <row r="388" spans="1:20" ht="46.5" customHeight="1" x14ac:dyDescent="0.2">
      <c r="A388" s="61" t="s">
        <v>85</v>
      </c>
      <c r="B388" s="272" t="s">
        <v>114</v>
      </c>
      <c r="C388" s="273"/>
      <c r="D388" s="273"/>
      <c r="E388" s="273"/>
      <c r="F388" s="273"/>
      <c r="G388" s="273"/>
      <c r="H388" s="273"/>
      <c r="I388" s="274"/>
      <c r="J388" s="49">
        <v>5</v>
      </c>
      <c r="K388" s="49">
        <v>0</v>
      </c>
      <c r="L388" s="49">
        <v>0</v>
      </c>
      <c r="M388" s="49">
        <v>3</v>
      </c>
      <c r="N388" s="62">
        <f>K388+L388+M388</f>
        <v>3</v>
      </c>
      <c r="O388" s="62">
        <f>P388-N388</f>
        <v>6</v>
      </c>
      <c r="P388" s="62">
        <f>ROUND(PRODUCT(J388,25)/14,0)</f>
        <v>9</v>
      </c>
      <c r="Q388" s="49"/>
      <c r="R388" s="49" t="s">
        <v>28</v>
      </c>
      <c r="S388" s="49"/>
      <c r="T388" s="49" t="s">
        <v>82</v>
      </c>
    </row>
    <row r="389" spans="1:20" x14ac:dyDescent="0.2">
      <c r="A389" s="61" t="s">
        <v>86</v>
      </c>
      <c r="B389" s="272" t="s">
        <v>115</v>
      </c>
      <c r="C389" s="273"/>
      <c r="D389" s="273"/>
      <c r="E389" s="273"/>
      <c r="F389" s="273"/>
      <c r="G389" s="273"/>
      <c r="H389" s="273"/>
      <c r="I389" s="274"/>
      <c r="J389" s="49">
        <v>5</v>
      </c>
      <c r="K389" s="49">
        <v>1</v>
      </c>
      <c r="L389" s="49">
        <v>2</v>
      </c>
      <c r="M389" s="49">
        <v>0</v>
      </c>
      <c r="N389" s="62">
        <f>K389+L389+M389</f>
        <v>3</v>
      </c>
      <c r="O389" s="62">
        <f>P389-N389</f>
        <v>6</v>
      </c>
      <c r="P389" s="62">
        <f>ROUND(PRODUCT(J389,25)/14,0)</f>
        <v>9</v>
      </c>
      <c r="Q389" s="49" t="s">
        <v>32</v>
      </c>
      <c r="R389" s="49"/>
      <c r="S389" s="49"/>
      <c r="T389" s="49" t="s">
        <v>83</v>
      </c>
    </row>
    <row r="390" spans="1:20" x14ac:dyDescent="0.2">
      <c r="A390" s="215" t="s">
        <v>87</v>
      </c>
      <c r="B390" s="275"/>
      <c r="C390" s="275"/>
      <c r="D390" s="275"/>
      <c r="E390" s="275"/>
      <c r="F390" s="275"/>
      <c r="G390" s="275"/>
      <c r="H390" s="275"/>
      <c r="I390" s="275"/>
      <c r="J390" s="275"/>
      <c r="K390" s="275"/>
      <c r="L390" s="275"/>
      <c r="M390" s="275"/>
      <c r="N390" s="275"/>
      <c r="O390" s="275"/>
      <c r="P390" s="275"/>
      <c r="Q390" s="275"/>
      <c r="R390" s="275"/>
      <c r="S390" s="275"/>
      <c r="T390" s="276"/>
    </row>
    <row r="391" spans="1:20" x14ac:dyDescent="0.2">
      <c r="A391" s="61"/>
      <c r="B391" s="272" t="s">
        <v>116</v>
      </c>
      <c r="C391" s="273"/>
      <c r="D391" s="273"/>
      <c r="E391" s="273"/>
      <c r="F391" s="273"/>
      <c r="G391" s="273"/>
      <c r="H391" s="273"/>
      <c r="I391" s="274"/>
      <c r="J391" s="49">
        <v>5</v>
      </c>
      <c r="K391" s="49"/>
      <c r="L391" s="49"/>
      <c r="M391" s="49"/>
      <c r="N391" s="62"/>
      <c r="O391" s="62"/>
      <c r="P391" s="62"/>
      <c r="Q391" s="49"/>
      <c r="R391" s="49"/>
      <c r="S391" s="49"/>
      <c r="T391" s="63"/>
    </row>
    <row r="392" spans="1:20" x14ac:dyDescent="0.2">
      <c r="A392" s="277" t="s">
        <v>88</v>
      </c>
      <c r="B392" s="278"/>
      <c r="C392" s="278"/>
      <c r="D392" s="278"/>
      <c r="E392" s="278"/>
      <c r="F392" s="278"/>
      <c r="G392" s="278"/>
      <c r="H392" s="278"/>
      <c r="I392" s="279"/>
      <c r="J392" s="50">
        <f>SUM(J382:J383,J385:J386,J388:J389,J391)</f>
        <v>35</v>
      </c>
      <c r="K392" s="50">
        <f t="shared" ref="K392:P392" si="136">SUM(K382:K383,K385:K386,K388:K389,K391)</f>
        <v>8</v>
      </c>
      <c r="L392" s="50">
        <f t="shared" si="136"/>
        <v>7</v>
      </c>
      <c r="M392" s="50">
        <f t="shared" si="136"/>
        <v>3</v>
      </c>
      <c r="N392" s="50">
        <f t="shared" si="136"/>
        <v>18</v>
      </c>
      <c r="O392" s="50">
        <f t="shared" si="136"/>
        <v>36</v>
      </c>
      <c r="P392" s="50">
        <f t="shared" si="136"/>
        <v>54</v>
      </c>
      <c r="Q392" s="51">
        <f>COUNTIF(Q382:Q383,"E")+COUNTIF(Q385:Q386,"E")+COUNTIF(Q388:Q389,"E")+COUNTIF(Q391,"E")</f>
        <v>5</v>
      </c>
      <c r="R392" s="51">
        <f>COUNTIF(R382:R383,"C")+COUNTIF(R385:R386,"C")+COUNTIF(R388:R389,"C")+COUNTIF(R391,"C")</f>
        <v>1</v>
      </c>
      <c r="S392" s="51">
        <f>COUNTIF(S382:S383,"VP")+COUNTIF(S385:S386,"VP")+COUNTIF(S388:S389,"VP")+COUNTIF(S391,"VP")</f>
        <v>0</v>
      </c>
      <c r="T392" s="52"/>
    </row>
    <row r="393" spans="1:20" x14ac:dyDescent="0.2">
      <c r="A393" s="280" t="s">
        <v>49</v>
      </c>
      <c r="B393" s="281"/>
      <c r="C393" s="281"/>
      <c r="D393" s="281"/>
      <c r="E393" s="281"/>
      <c r="F393" s="281"/>
      <c r="G393" s="281"/>
      <c r="H393" s="281"/>
      <c r="I393" s="281"/>
      <c r="J393" s="282"/>
      <c r="K393" s="50">
        <f>SUM(K382:K383,K385:K386,K388:K389)*14</f>
        <v>112</v>
      </c>
      <c r="L393" s="50">
        <f t="shared" ref="L393:P393" si="137">SUM(L382:L383,L385:L386,L388:L389)*14</f>
        <v>98</v>
      </c>
      <c r="M393" s="50">
        <f t="shared" si="137"/>
        <v>42</v>
      </c>
      <c r="N393" s="50">
        <f t="shared" si="137"/>
        <v>252</v>
      </c>
      <c r="O393" s="50">
        <f t="shared" si="137"/>
        <v>504</v>
      </c>
      <c r="P393" s="50">
        <f t="shared" si="137"/>
        <v>756</v>
      </c>
      <c r="Q393" s="286"/>
      <c r="R393" s="287"/>
      <c r="S393" s="287"/>
      <c r="T393" s="288"/>
    </row>
    <row r="394" spans="1:20" x14ac:dyDescent="0.2">
      <c r="A394" s="283"/>
      <c r="B394" s="284"/>
      <c r="C394" s="284"/>
      <c r="D394" s="284"/>
      <c r="E394" s="284"/>
      <c r="F394" s="284"/>
      <c r="G394" s="284"/>
      <c r="H394" s="284"/>
      <c r="I394" s="284"/>
      <c r="J394" s="285"/>
      <c r="K394" s="292">
        <f>SUM(K393:M393)</f>
        <v>252</v>
      </c>
      <c r="L394" s="293"/>
      <c r="M394" s="294"/>
      <c r="N394" s="292">
        <f>SUM(N393:O393)</f>
        <v>756</v>
      </c>
      <c r="O394" s="293"/>
      <c r="P394" s="294"/>
      <c r="Q394" s="289"/>
      <c r="R394" s="290"/>
      <c r="S394" s="290"/>
      <c r="T394" s="291"/>
    </row>
    <row r="395" spans="1:20" x14ac:dyDescent="0.2">
      <c r="A395" s="60"/>
      <c r="B395" s="60"/>
      <c r="C395" s="60"/>
      <c r="D395" s="60"/>
      <c r="E395" s="60"/>
      <c r="F395" s="60"/>
      <c r="G395" s="60"/>
      <c r="H395" s="60"/>
      <c r="I395" s="60"/>
      <c r="J395" s="60"/>
      <c r="K395" s="60"/>
      <c r="L395" s="60"/>
      <c r="M395" s="60"/>
      <c r="N395" s="60"/>
      <c r="O395" s="60"/>
      <c r="P395" s="60"/>
      <c r="Q395" s="60"/>
      <c r="R395" s="60"/>
      <c r="S395" s="60"/>
      <c r="T395" s="60"/>
    </row>
    <row r="396" spans="1:20" x14ac:dyDescent="0.2">
      <c r="A396" s="295" t="s">
        <v>89</v>
      </c>
      <c r="B396" s="295"/>
      <c r="C396" s="295"/>
      <c r="D396" s="295"/>
      <c r="E396" s="295"/>
      <c r="F396" s="295"/>
      <c r="G396" s="295"/>
      <c r="H396" s="295"/>
      <c r="I396" s="295"/>
      <c r="J396" s="295"/>
      <c r="K396" s="295"/>
      <c r="L396" s="295"/>
      <c r="M396" s="295"/>
      <c r="N396" s="295"/>
      <c r="O396" s="295"/>
      <c r="P396" s="295"/>
      <c r="Q396" s="295"/>
      <c r="R396" s="295"/>
      <c r="S396" s="295"/>
      <c r="T396" s="295"/>
    </row>
    <row r="397" spans="1:20" x14ac:dyDescent="0.2">
      <c r="A397" s="295" t="s">
        <v>90</v>
      </c>
      <c r="B397" s="295"/>
      <c r="C397" s="295"/>
      <c r="D397" s="295"/>
      <c r="E397" s="295"/>
      <c r="F397" s="295"/>
      <c r="G397" s="295"/>
      <c r="H397" s="295"/>
      <c r="I397" s="295"/>
      <c r="J397" s="295"/>
      <c r="K397" s="295"/>
      <c r="L397" s="295"/>
      <c r="M397" s="295"/>
      <c r="N397" s="295"/>
      <c r="O397" s="295"/>
      <c r="P397" s="295"/>
      <c r="Q397" s="295"/>
      <c r="R397" s="295"/>
      <c r="S397" s="295"/>
      <c r="T397" s="295"/>
    </row>
    <row r="398" spans="1:20" x14ac:dyDescent="0.2">
      <c r="A398" s="295" t="s">
        <v>91</v>
      </c>
      <c r="B398" s="295"/>
      <c r="C398" s="295"/>
      <c r="D398" s="295"/>
      <c r="E398" s="295"/>
      <c r="F398" s="295"/>
      <c r="G398" s="295"/>
      <c r="H398" s="295"/>
      <c r="I398" s="295"/>
      <c r="J398" s="295"/>
      <c r="K398" s="295"/>
      <c r="L398" s="295"/>
      <c r="M398" s="295"/>
      <c r="N398" s="295"/>
      <c r="O398" s="295"/>
      <c r="P398" s="295"/>
      <c r="Q398" s="295"/>
      <c r="R398" s="295"/>
      <c r="S398" s="295"/>
      <c r="T398" s="295"/>
    </row>
    <row r="399" spans="1:20" hidden="1" x14ac:dyDescent="0.2">
      <c r="A399" s="60"/>
      <c r="B399" s="60"/>
      <c r="C399" s="60"/>
      <c r="D399" s="60"/>
      <c r="E399" s="60"/>
      <c r="F399" s="60"/>
      <c r="G399" s="60"/>
      <c r="H399" s="60"/>
      <c r="I399" s="60"/>
      <c r="J399" s="60"/>
      <c r="K399" s="60"/>
      <c r="L399" s="60"/>
      <c r="M399" s="60"/>
      <c r="N399" s="60"/>
      <c r="O399" s="60"/>
      <c r="P399" s="60"/>
      <c r="Q399" s="60"/>
      <c r="R399" s="60"/>
      <c r="S399" s="60"/>
      <c r="T399" s="60"/>
    </row>
    <row r="400" spans="1:20" hidden="1" x14ac:dyDescent="0.2">
      <c r="A400" s="60"/>
      <c r="B400" s="60"/>
      <c r="C400" s="60"/>
      <c r="D400" s="60"/>
      <c r="E400" s="60"/>
      <c r="F400" s="60"/>
      <c r="G400" s="60"/>
      <c r="H400" s="60"/>
      <c r="I400" s="60"/>
      <c r="J400" s="60"/>
      <c r="K400" s="60"/>
      <c r="L400" s="60"/>
      <c r="M400" s="60"/>
      <c r="N400" s="60"/>
      <c r="O400" s="60"/>
      <c r="P400" s="60"/>
      <c r="Q400" s="60"/>
      <c r="R400" s="60"/>
      <c r="S400" s="60"/>
      <c r="T400" s="60"/>
    </row>
    <row r="401" spans="1:20" hidden="1" x14ac:dyDescent="0.2">
      <c r="A401" s="82" t="s">
        <v>79</v>
      </c>
      <c r="B401" s="82"/>
      <c r="C401" s="82"/>
      <c r="D401" s="82"/>
      <c r="E401" s="82"/>
      <c r="F401" s="82"/>
      <c r="G401" s="82"/>
      <c r="H401" s="82"/>
      <c r="I401" s="82"/>
      <c r="J401" s="82"/>
      <c r="K401" s="82"/>
      <c r="L401" s="82"/>
      <c r="M401" s="82"/>
      <c r="N401" s="82"/>
      <c r="O401" s="82"/>
      <c r="P401" s="82"/>
      <c r="Q401" s="82"/>
      <c r="R401" s="82"/>
      <c r="S401" s="82"/>
      <c r="T401" s="82"/>
    </row>
    <row r="402" spans="1:20" hidden="1" x14ac:dyDescent="0.2">
      <c r="A402" s="82" t="s">
        <v>27</v>
      </c>
      <c r="B402" s="82" t="s">
        <v>26</v>
      </c>
      <c r="C402" s="82"/>
      <c r="D402" s="82"/>
      <c r="E402" s="82"/>
      <c r="F402" s="82"/>
      <c r="G402" s="82"/>
      <c r="H402" s="82"/>
      <c r="I402" s="82"/>
      <c r="J402" s="170" t="s">
        <v>40</v>
      </c>
      <c r="K402" s="170" t="s">
        <v>24</v>
      </c>
      <c r="L402" s="170"/>
      <c r="M402" s="170"/>
      <c r="N402" s="170" t="s">
        <v>41</v>
      </c>
      <c r="O402" s="171"/>
      <c r="P402" s="171"/>
      <c r="Q402" s="170" t="s">
        <v>23</v>
      </c>
      <c r="R402" s="170"/>
      <c r="S402" s="170"/>
      <c r="T402" s="170" t="s">
        <v>22</v>
      </c>
    </row>
    <row r="403" spans="1:20" hidden="1" x14ac:dyDescent="0.2">
      <c r="A403" s="82"/>
      <c r="B403" s="82"/>
      <c r="C403" s="82"/>
      <c r="D403" s="82"/>
      <c r="E403" s="82"/>
      <c r="F403" s="82"/>
      <c r="G403" s="82"/>
      <c r="H403" s="82"/>
      <c r="I403" s="82"/>
      <c r="J403" s="170"/>
      <c r="K403" s="59" t="s">
        <v>28</v>
      </c>
      <c r="L403" s="59" t="s">
        <v>29</v>
      </c>
      <c r="M403" s="59" t="s">
        <v>30</v>
      </c>
      <c r="N403" s="59" t="s">
        <v>34</v>
      </c>
      <c r="O403" s="59" t="s">
        <v>7</v>
      </c>
      <c r="P403" s="59" t="s">
        <v>31</v>
      </c>
      <c r="Q403" s="59" t="s">
        <v>32</v>
      </c>
      <c r="R403" s="59" t="s">
        <v>28</v>
      </c>
      <c r="S403" s="59" t="s">
        <v>33</v>
      </c>
      <c r="T403" s="170"/>
    </row>
    <row r="404" spans="1:20" hidden="1" x14ac:dyDescent="0.2">
      <c r="A404" s="267" t="s">
        <v>80</v>
      </c>
      <c r="B404" s="267"/>
      <c r="C404" s="267"/>
      <c r="D404" s="267"/>
      <c r="E404" s="267"/>
      <c r="F404" s="267"/>
      <c r="G404" s="267"/>
      <c r="H404" s="267"/>
      <c r="I404" s="267"/>
      <c r="J404" s="267"/>
      <c r="K404" s="267"/>
      <c r="L404" s="267"/>
      <c r="M404" s="267"/>
      <c r="N404" s="267"/>
      <c r="O404" s="267"/>
      <c r="P404" s="267"/>
      <c r="Q404" s="267"/>
      <c r="R404" s="267"/>
      <c r="S404" s="267"/>
      <c r="T404" s="267"/>
    </row>
    <row r="405" spans="1:20" ht="42" hidden="1" customHeight="1" x14ac:dyDescent="0.2">
      <c r="A405" s="61" t="s">
        <v>72</v>
      </c>
      <c r="B405" s="268" t="s">
        <v>117</v>
      </c>
      <c r="C405" s="268"/>
      <c r="D405" s="268"/>
      <c r="E405" s="268"/>
      <c r="F405" s="268"/>
      <c r="G405" s="268"/>
      <c r="H405" s="268"/>
      <c r="I405" s="268"/>
      <c r="J405" s="49">
        <v>5</v>
      </c>
      <c r="K405" s="49">
        <v>2</v>
      </c>
      <c r="L405" s="49">
        <v>1</v>
      </c>
      <c r="M405" s="49">
        <v>0</v>
      </c>
      <c r="N405" s="62">
        <f>K405+L405+M405</f>
        <v>3</v>
      </c>
      <c r="O405" s="62">
        <f>P405-N405</f>
        <v>6</v>
      </c>
      <c r="P405" s="62">
        <f>ROUND(PRODUCT(J405,25)/14,0)</f>
        <v>9</v>
      </c>
      <c r="Q405" s="49" t="s">
        <v>32</v>
      </c>
      <c r="R405" s="49"/>
      <c r="S405" s="49"/>
      <c r="T405" s="49" t="s">
        <v>37</v>
      </c>
    </row>
    <row r="406" spans="1:20" ht="43.5" hidden="1" customHeight="1" x14ac:dyDescent="0.2">
      <c r="A406" s="61" t="s">
        <v>73</v>
      </c>
      <c r="B406" s="268" t="s">
        <v>118</v>
      </c>
      <c r="C406" s="268"/>
      <c r="D406" s="268"/>
      <c r="E406" s="268"/>
      <c r="F406" s="268"/>
      <c r="G406" s="268"/>
      <c r="H406" s="268"/>
      <c r="I406" s="268"/>
      <c r="J406" s="49">
        <v>5</v>
      </c>
      <c r="K406" s="49">
        <v>2</v>
      </c>
      <c r="L406" s="49">
        <v>1</v>
      </c>
      <c r="M406" s="49">
        <v>0</v>
      </c>
      <c r="N406" s="62">
        <f>K406+L406+M406</f>
        <v>3</v>
      </c>
      <c r="O406" s="62">
        <f>P406-N406</f>
        <v>6</v>
      </c>
      <c r="P406" s="62">
        <f>ROUND(PRODUCT(J406,25)/14,0)</f>
        <v>9</v>
      </c>
      <c r="Q406" s="49" t="s">
        <v>32</v>
      </c>
      <c r="R406" s="49"/>
      <c r="S406" s="49"/>
      <c r="T406" s="49" t="s">
        <v>37</v>
      </c>
    </row>
    <row r="407" spans="1:20" hidden="1" x14ac:dyDescent="0.2">
      <c r="A407" s="269" t="s">
        <v>81</v>
      </c>
      <c r="B407" s="270"/>
      <c r="C407" s="270"/>
      <c r="D407" s="270"/>
      <c r="E407" s="270"/>
      <c r="F407" s="270"/>
      <c r="G407" s="270"/>
      <c r="H407" s="270"/>
      <c r="I407" s="270"/>
      <c r="J407" s="270"/>
      <c r="K407" s="270"/>
      <c r="L407" s="270"/>
      <c r="M407" s="270"/>
      <c r="N407" s="270"/>
      <c r="O407" s="270"/>
      <c r="P407" s="270"/>
      <c r="Q407" s="270"/>
      <c r="R407" s="270"/>
      <c r="S407" s="270"/>
      <c r="T407" s="271"/>
    </row>
    <row r="408" spans="1:20" ht="69" hidden="1" customHeight="1" x14ac:dyDescent="0.2">
      <c r="A408" s="61" t="s">
        <v>74</v>
      </c>
      <c r="B408" s="272" t="s">
        <v>119</v>
      </c>
      <c r="C408" s="273"/>
      <c r="D408" s="273"/>
      <c r="E408" s="273"/>
      <c r="F408" s="273"/>
      <c r="G408" s="273"/>
      <c r="H408" s="273"/>
      <c r="I408" s="274"/>
      <c r="J408" s="49">
        <v>5</v>
      </c>
      <c r="K408" s="49">
        <v>2</v>
      </c>
      <c r="L408" s="49">
        <v>1</v>
      </c>
      <c r="M408" s="49">
        <v>0</v>
      </c>
      <c r="N408" s="62">
        <f>K408+L408+M408</f>
        <v>3</v>
      </c>
      <c r="O408" s="62">
        <f>P408-N408</f>
        <v>6</v>
      </c>
      <c r="P408" s="62">
        <f>ROUND(PRODUCT(J408,25)/14,0)</f>
        <v>9</v>
      </c>
      <c r="Q408" s="49" t="s">
        <v>32</v>
      </c>
      <c r="R408" s="49"/>
      <c r="S408" s="49"/>
      <c r="T408" s="49" t="s">
        <v>82</v>
      </c>
    </row>
    <row r="409" spans="1:20" hidden="1" x14ac:dyDescent="0.2">
      <c r="A409" s="61" t="s">
        <v>75</v>
      </c>
      <c r="B409" s="272" t="s">
        <v>120</v>
      </c>
      <c r="C409" s="273"/>
      <c r="D409" s="273"/>
      <c r="E409" s="273"/>
      <c r="F409" s="273"/>
      <c r="G409" s="273"/>
      <c r="H409" s="273"/>
      <c r="I409" s="274"/>
      <c r="J409" s="49">
        <v>5</v>
      </c>
      <c r="K409" s="49">
        <v>1</v>
      </c>
      <c r="L409" s="49">
        <v>2</v>
      </c>
      <c r="M409" s="49">
        <v>0</v>
      </c>
      <c r="N409" s="62">
        <f>K409+L409+M409</f>
        <v>3</v>
      </c>
      <c r="O409" s="62">
        <f>P409-N409</f>
        <v>6</v>
      </c>
      <c r="P409" s="62">
        <f>ROUND(PRODUCT(J409,25)/14,0)</f>
        <v>9</v>
      </c>
      <c r="Q409" s="49" t="s">
        <v>32</v>
      </c>
      <c r="R409" s="49"/>
      <c r="S409" s="49"/>
      <c r="T409" s="49" t="s">
        <v>83</v>
      </c>
    </row>
    <row r="410" spans="1:20" hidden="1" x14ac:dyDescent="0.2">
      <c r="A410" s="269" t="s">
        <v>84</v>
      </c>
      <c r="B410" s="270"/>
      <c r="C410" s="270"/>
      <c r="D410" s="270"/>
      <c r="E410" s="270"/>
      <c r="F410" s="270"/>
      <c r="G410" s="270"/>
      <c r="H410" s="270"/>
      <c r="I410" s="270"/>
      <c r="J410" s="270"/>
      <c r="K410" s="270"/>
      <c r="L410" s="270"/>
      <c r="M410" s="270"/>
      <c r="N410" s="270"/>
      <c r="O410" s="270"/>
      <c r="P410" s="270"/>
      <c r="Q410" s="270"/>
      <c r="R410" s="270"/>
      <c r="S410" s="270"/>
      <c r="T410" s="271"/>
    </row>
    <row r="411" spans="1:20" ht="66.75" hidden="1" customHeight="1" x14ac:dyDescent="0.2">
      <c r="A411" s="61" t="s">
        <v>85</v>
      </c>
      <c r="B411" s="272" t="s">
        <v>121</v>
      </c>
      <c r="C411" s="273"/>
      <c r="D411" s="273"/>
      <c r="E411" s="273"/>
      <c r="F411" s="273"/>
      <c r="G411" s="273"/>
      <c r="H411" s="273"/>
      <c r="I411" s="274"/>
      <c r="J411" s="49">
        <v>5</v>
      </c>
      <c r="K411" s="49">
        <v>0</v>
      </c>
      <c r="L411" s="49">
        <v>0</v>
      </c>
      <c r="M411" s="49">
        <v>3</v>
      </c>
      <c r="N411" s="62">
        <f>K411+L411+M411</f>
        <v>3</v>
      </c>
      <c r="O411" s="62">
        <f>P411-N411</f>
        <v>6</v>
      </c>
      <c r="P411" s="62">
        <f>ROUND(PRODUCT(J411,25)/14,0)</f>
        <v>9</v>
      </c>
      <c r="Q411" s="49"/>
      <c r="R411" s="49" t="s">
        <v>28</v>
      </c>
      <c r="S411" s="49"/>
      <c r="T411" s="49" t="s">
        <v>82</v>
      </c>
    </row>
    <row r="412" spans="1:20" hidden="1" x14ac:dyDescent="0.2">
      <c r="A412" s="61" t="s">
        <v>86</v>
      </c>
      <c r="B412" s="272" t="s">
        <v>122</v>
      </c>
      <c r="C412" s="273"/>
      <c r="D412" s="273"/>
      <c r="E412" s="273"/>
      <c r="F412" s="273"/>
      <c r="G412" s="273"/>
      <c r="H412" s="273"/>
      <c r="I412" s="274"/>
      <c r="J412" s="49">
        <v>5</v>
      </c>
      <c r="K412" s="49">
        <v>1</v>
      </c>
      <c r="L412" s="49">
        <v>2</v>
      </c>
      <c r="M412" s="49">
        <v>0</v>
      </c>
      <c r="N412" s="62">
        <f>K412+L412+M412</f>
        <v>3</v>
      </c>
      <c r="O412" s="62">
        <f>P412-N412</f>
        <v>6</v>
      </c>
      <c r="P412" s="62">
        <f>ROUND(PRODUCT(J412,25)/14,0)</f>
        <v>9</v>
      </c>
      <c r="Q412" s="49" t="s">
        <v>32</v>
      </c>
      <c r="R412" s="49"/>
      <c r="S412" s="49"/>
      <c r="T412" s="49" t="s">
        <v>83</v>
      </c>
    </row>
    <row r="413" spans="1:20" hidden="1" x14ac:dyDescent="0.2">
      <c r="A413" s="215" t="s">
        <v>87</v>
      </c>
      <c r="B413" s="275"/>
      <c r="C413" s="275"/>
      <c r="D413" s="275"/>
      <c r="E413" s="275"/>
      <c r="F413" s="275"/>
      <c r="G413" s="275"/>
      <c r="H413" s="275"/>
      <c r="I413" s="275"/>
      <c r="J413" s="275"/>
      <c r="K413" s="275"/>
      <c r="L413" s="275"/>
      <c r="M413" s="275"/>
      <c r="N413" s="275"/>
      <c r="O413" s="275"/>
      <c r="P413" s="275"/>
      <c r="Q413" s="275"/>
      <c r="R413" s="275"/>
      <c r="S413" s="275"/>
      <c r="T413" s="276"/>
    </row>
    <row r="414" spans="1:20" ht="32.25" hidden="1" customHeight="1" x14ac:dyDescent="0.2">
      <c r="A414" s="61"/>
      <c r="B414" s="272" t="s">
        <v>123</v>
      </c>
      <c r="C414" s="273"/>
      <c r="D414" s="273"/>
      <c r="E414" s="273"/>
      <c r="F414" s="273"/>
      <c r="G414" s="273"/>
      <c r="H414" s="273"/>
      <c r="I414" s="274"/>
      <c r="J414" s="49">
        <v>5</v>
      </c>
      <c r="K414" s="49"/>
      <c r="L414" s="49"/>
      <c r="M414" s="49"/>
      <c r="N414" s="62"/>
      <c r="O414" s="62"/>
      <c r="P414" s="62"/>
      <c r="Q414" s="49"/>
      <c r="R414" s="49"/>
      <c r="S414" s="49"/>
      <c r="T414" s="63"/>
    </row>
    <row r="415" spans="1:20" hidden="1" x14ac:dyDescent="0.2">
      <c r="A415" s="277" t="s">
        <v>88</v>
      </c>
      <c r="B415" s="278"/>
      <c r="C415" s="278"/>
      <c r="D415" s="278"/>
      <c r="E415" s="278"/>
      <c r="F415" s="278"/>
      <c r="G415" s="278"/>
      <c r="H415" s="278"/>
      <c r="I415" s="279"/>
      <c r="J415" s="64">
        <f>SUM(J405:J406,J408:J409,J411:J412,J414)</f>
        <v>35</v>
      </c>
      <c r="K415" s="64">
        <f t="shared" ref="K415:P415" si="138">SUM(K405:K406,K408:K409,K411:K412,K414)</f>
        <v>8</v>
      </c>
      <c r="L415" s="64">
        <f t="shared" si="138"/>
        <v>7</v>
      </c>
      <c r="M415" s="64">
        <f t="shared" si="138"/>
        <v>3</v>
      </c>
      <c r="N415" s="64">
        <f t="shared" si="138"/>
        <v>18</v>
      </c>
      <c r="O415" s="64">
        <f t="shared" si="138"/>
        <v>36</v>
      </c>
      <c r="P415" s="64">
        <f t="shared" si="138"/>
        <v>54</v>
      </c>
      <c r="Q415" s="65">
        <f>COUNTIF(Q405:Q406,"E")+COUNTIF(Q408:Q409,"E")+COUNTIF(Q411:Q412,"E")+COUNTIF(Q414,"E")</f>
        <v>5</v>
      </c>
      <c r="R415" s="65">
        <f>COUNTIF(R405:R406,"C")+COUNTIF(R408:R409,"C")+COUNTIF(R411:R412,"C")+COUNTIF(R414,"C")</f>
        <v>1</v>
      </c>
      <c r="S415" s="65">
        <f>COUNTIF(S405:S406,"VP")+COUNTIF(S408:S409,"VP")+COUNTIF(S411:S412,"VP")+COUNTIF(S414,"VP")</f>
        <v>0</v>
      </c>
      <c r="T415" s="66"/>
    </row>
    <row r="416" spans="1:20" hidden="1" x14ac:dyDescent="0.2">
      <c r="A416" s="280" t="s">
        <v>49</v>
      </c>
      <c r="B416" s="281"/>
      <c r="C416" s="281"/>
      <c r="D416" s="281"/>
      <c r="E416" s="281"/>
      <c r="F416" s="281"/>
      <c r="G416" s="281"/>
      <c r="H416" s="281"/>
      <c r="I416" s="281"/>
      <c r="J416" s="282"/>
      <c r="K416" s="64">
        <f>SUM(K405:K406,K408:K409,K411:K412)*14</f>
        <v>112</v>
      </c>
      <c r="L416" s="64">
        <f t="shared" ref="L416:P416" si="139">SUM(L405:L406,L408:L409,L411:L412)*14</f>
        <v>98</v>
      </c>
      <c r="M416" s="64">
        <f t="shared" si="139"/>
        <v>42</v>
      </c>
      <c r="N416" s="64">
        <f t="shared" si="139"/>
        <v>252</v>
      </c>
      <c r="O416" s="64">
        <f t="shared" si="139"/>
        <v>504</v>
      </c>
      <c r="P416" s="64">
        <f t="shared" si="139"/>
        <v>756</v>
      </c>
      <c r="Q416" s="296"/>
      <c r="R416" s="297"/>
      <c r="S416" s="297"/>
      <c r="T416" s="298"/>
    </row>
    <row r="417" spans="1:20" hidden="1" x14ac:dyDescent="0.2">
      <c r="A417" s="283"/>
      <c r="B417" s="284"/>
      <c r="C417" s="284"/>
      <c r="D417" s="284"/>
      <c r="E417" s="284"/>
      <c r="F417" s="284"/>
      <c r="G417" s="284"/>
      <c r="H417" s="284"/>
      <c r="I417" s="284"/>
      <c r="J417" s="285"/>
      <c r="K417" s="302">
        <f>SUM(K416:M416)</f>
        <v>252</v>
      </c>
      <c r="L417" s="303"/>
      <c r="M417" s="304"/>
      <c r="N417" s="302">
        <f>SUM(N416:O416)</f>
        <v>756</v>
      </c>
      <c r="O417" s="303"/>
      <c r="P417" s="304"/>
      <c r="Q417" s="299"/>
      <c r="R417" s="300"/>
      <c r="S417" s="300"/>
      <c r="T417" s="301"/>
    </row>
    <row r="418" spans="1:20" hidden="1" x14ac:dyDescent="0.2">
      <c r="A418" s="60"/>
      <c r="B418" s="60"/>
      <c r="C418" s="60"/>
      <c r="D418" s="60"/>
      <c r="E418" s="60"/>
      <c r="F418" s="60"/>
      <c r="G418" s="60"/>
      <c r="H418" s="60"/>
      <c r="I418" s="60"/>
      <c r="J418" s="60"/>
      <c r="K418" s="60"/>
      <c r="L418" s="60"/>
      <c r="M418" s="60"/>
      <c r="N418" s="60"/>
      <c r="O418" s="60"/>
      <c r="P418" s="60"/>
      <c r="Q418" s="60"/>
      <c r="R418" s="60"/>
      <c r="S418" s="60"/>
      <c r="T418" s="60"/>
    </row>
    <row r="419" spans="1:20" hidden="1" x14ac:dyDescent="0.2">
      <c r="A419" s="295" t="s">
        <v>89</v>
      </c>
      <c r="B419" s="295"/>
      <c r="C419" s="295"/>
      <c r="D419" s="295"/>
      <c r="E419" s="295"/>
      <c r="F419" s="295"/>
      <c r="G419" s="295"/>
      <c r="H419" s="295"/>
      <c r="I419" s="295"/>
      <c r="J419" s="295"/>
      <c r="K419" s="295"/>
      <c r="L419" s="295"/>
      <c r="M419" s="295"/>
      <c r="N419" s="295"/>
      <c r="O419" s="295"/>
      <c r="P419" s="295"/>
      <c r="Q419" s="295"/>
      <c r="R419" s="295"/>
      <c r="S419" s="295"/>
      <c r="T419" s="295"/>
    </row>
    <row r="420" spans="1:20" hidden="1" x14ac:dyDescent="0.2">
      <c r="A420" s="295" t="s">
        <v>90</v>
      </c>
      <c r="B420" s="295"/>
      <c r="C420" s="295"/>
      <c r="D420" s="295"/>
      <c r="E420" s="295"/>
      <c r="F420" s="295"/>
      <c r="G420" s="295"/>
      <c r="H420" s="295"/>
      <c r="I420" s="295"/>
      <c r="J420" s="295"/>
      <c r="K420" s="295"/>
      <c r="L420" s="295"/>
      <c r="M420" s="295"/>
      <c r="N420" s="295"/>
      <c r="O420" s="295"/>
      <c r="P420" s="295"/>
      <c r="Q420" s="295"/>
      <c r="R420" s="295"/>
      <c r="S420" s="295"/>
      <c r="T420" s="295"/>
    </row>
    <row r="421" spans="1:20" hidden="1" x14ac:dyDescent="0.2">
      <c r="A421" s="295" t="s">
        <v>91</v>
      </c>
      <c r="B421" s="295"/>
      <c r="C421" s="295"/>
      <c r="D421" s="295"/>
      <c r="E421" s="295"/>
      <c r="F421" s="295"/>
      <c r="G421" s="295"/>
      <c r="H421" s="295"/>
      <c r="I421" s="295"/>
      <c r="J421" s="295"/>
      <c r="K421" s="295"/>
      <c r="L421" s="295"/>
      <c r="M421" s="295"/>
      <c r="N421" s="295"/>
      <c r="O421" s="295"/>
      <c r="P421" s="295"/>
      <c r="Q421" s="295"/>
      <c r="R421" s="295"/>
      <c r="S421" s="295"/>
      <c r="T421" s="295"/>
    </row>
    <row r="422" spans="1:20" hidden="1" x14ac:dyDescent="0.2">
      <c r="A422" s="60"/>
      <c r="B422" s="60"/>
      <c r="C422" s="60"/>
      <c r="D422" s="60"/>
      <c r="E422" s="60"/>
      <c r="F422" s="60"/>
      <c r="G422" s="60"/>
      <c r="H422" s="60"/>
      <c r="I422" s="60"/>
      <c r="J422" s="60"/>
      <c r="K422" s="60"/>
      <c r="L422" s="60"/>
      <c r="M422" s="60"/>
      <c r="N422" s="60"/>
      <c r="O422" s="60"/>
      <c r="P422" s="60"/>
      <c r="Q422" s="60"/>
      <c r="R422" s="60"/>
      <c r="S422" s="60"/>
      <c r="T422" s="60"/>
    </row>
    <row r="423" spans="1:20" hidden="1" x14ac:dyDescent="0.2">
      <c r="A423" s="60"/>
      <c r="B423" s="60"/>
      <c r="C423" s="60"/>
      <c r="D423" s="60"/>
      <c r="E423" s="60"/>
      <c r="F423" s="60"/>
      <c r="G423" s="60"/>
      <c r="H423" s="60"/>
      <c r="I423" s="60"/>
      <c r="J423" s="60"/>
      <c r="K423" s="60"/>
      <c r="L423" s="60"/>
      <c r="M423" s="60"/>
      <c r="N423" s="60"/>
      <c r="O423" s="60"/>
      <c r="P423" s="60"/>
      <c r="Q423" s="60"/>
      <c r="R423" s="60"/>
      <c r="S423" s="60"/>
      <c r="T423" s="60"/>
    </row>
    <row r="424" spans="1:20" hidden="1" x14ac:dyDescent="0.2">
      <c r="A424" s="82" t="s">
        <v>79</v>
      </c>
      <c r="B424" s="82"/>
      <c r="C424" s="82"/>
      <c r="D424" s="82"/>
      <c r="E424" s="82"/>
      <c r="F424" s="82"/>
      <c r="G424" s="82"/>
      <c r="H424" s="82"/>
      <c r="I424" s="82"/>
      <c r="J424" s="82"/>
      <c r="K424" s="82"/>
      <c r="L424" s="82"/>
      <c r="M424" s="82"/>
      <c r="N424" s="82"/>
      <c r="O424" s="82"/>
      <c r="P424" s="82"/>
      <c r="Q424" s="82"/>
      <c r="R424" s="82"/>
      <c r="S424" s="82"/>
      <c r="T424" s="82"/>
    </row>
    <row r="425" spans="1:20" hidden="1" x14ac:dyDescent="0.2">
      <c r="A425" s="82" t="s">
        <v>27</v>
      </c>
      <c r="B425" s="82" t="s">
        <v>26</v>
      </c>
      <c r="C425" s="82"/>
      <c r="D425" s="82"/>
      <c r="E425" s="82"/>
      <c r="F425" s="82"/>
      <c r="G425" s="82"/>
      <c r="H425" s="82"/>
      <c r="I425" s="82"/>
      <c r="J425" s="170" t="s">
        <v>40</v>
      </c>
      <c r="K425" s="170" t="s">
        <v>24</v>
      </c>
      <c r="L425" s="170"/>
      <c r="M425" s="170"/>
      <c r="N425" s="170" t="s">
        <v>41</v>
      </c>
      <c r="O425" s="171"/>
      <c r="P425" s="171"/>
      <c r="Q425" s="170" t="s">
        <v>23</v>
      </c>
      <c r="R425" s="170"/>
      <c r="S425" s="170"/>
      <c r="T425" s="170" t="s">
        <v>22</v>
      </c>
    </row>
    <row r="426" spans="1:20" hidden="1" x14ac:dyDescent="0.2">
      <c r="A426" s="82"/>
      <c r="B426" s="82"/>
      <c r="C426" s="82"/>
      <c r="D426" s="82"/>
      <c r="E426" s="82"/>
      <c r="F426" s="82"/>
      <c r="G426" s="82"/>
      <c r="H426" s="82"/>
      <c r="I426" s="82"/>
      <c r="J426" s="170"/>
      <c r="K426" s="59" t="s">
        <v>28</v>
      </c>
      <c r="L426" s="59" t="s">
        <v>29</v>
      </c>
      <c r="M426" s="59" t="s">
        <v>30</v>
      </c>
      <c r="N426" s="59" t="s">
        <v>34</v>
      </c>
      <c r="O426" s="59" t="s">
        <v>7</v>
      </c>
      <c r="P426" s="59" t="s">
        <v>31</v>
      </c>
      <c r="Q426" s="59" t="s">
        <v>32</v>
      </c>
      <c r="R426" s="59" t="s">
        <v>28</v>
      </c>
      <c r="S426" s="59" t="s">
        <v>33</v>
      </c>
      <c r="T426" s="170"/>
    </row>
    <row r="427" spans="1:20" hidden="1" x14ac:dyDescent="0.2">
      <c r="A427" s="267" t="s">
        <v>80</v>
      </c>
      <c r="B427" s="267"/>
      <c r="C427" s="267"/>
      <c r="D427" s="267"/>
      <c r="E427" s="267"/>
      <c r="F427" s="267"/>
      <c r="G427" s="267"/>
      <c r="H427" s="267"/>
      <c r="I427" s="267"/>
      <c r="J427" s="267"/>
      <c r="K427" s="267"/>
      <c r="L427" s="267"/>
      <c r="M427" s="267"/>
      <c r="N427" s="267"/>
      <c r="O427" s="267"/>
      <c r="P427" s="267"/>
      <c r="Q427" s="267"/>
      <c r="R427" s="267"/>
      <c r="S427" s="267"/>
      <c r="T427" s="267"/>
    </row>
    <row r="428" spans="1:20" ht="43.5" hidden="1" customHeight="1" x14ac:dyDescent="0.2">
      <c r="A428" s="61" t="s">
        <v>72</v>
      </c>
      <c r="B428" s="268" t="s">
        <v>124</v>
      </c>
      <c r="C428" s="268"/>
      <c r="D428" s="268"/>
      <c r="E428" s="268"/>
      <c r="F428" s="268"/>
      <c r="G428" s="268"/>
      <c r="H428" s="268"/>
      <c r="I428" s="268"/>
      <c r="J428" s="49">
        <v>5</v>
      </c>
      <c r="K428" s="49">
        <v>2</v>
      </c>
      <c r="L428" s="49">
        <v>1</v>
      </c>
      <c r="M428" s="49">
        <v>0</v>
      </c>
      <c r="N428" s="62">
        <f>K428+L428+M428</f>
        <v>3</v>
      </c>
      <c r="O428" s="62">
        <f>P428-N428</f>
        <v>6</v>
      </c>
      <c r="P428" s="62">
        <f>ROUND(PRODUCT(J428,25)/14,0)</f>
        <v>9</v>
      </c>
      <c r="Q428" s="49" t="s">
        <v>32</v>
      </c>
      <c r="R428" s="49"/>
      <c r="S428" s="49"/>
      <c r="T428" s="49" t="s">
        <v>37</v>
      </c>
    </row>
    <row r="429" spans="1:20" ht="41.25" hidden="1" customHeight="1" x14ac:dyDescent="0.2">
      <c r="A429" s="61" t="s">
        <v>73</v>
      </c>
      <c r="B429" s="268" t="s">
        <v>125</v>
      </c>
      <c r="C429" s="268"/>
      <c r="D429" s="268"/>
      <c r="E429" s="268"/>
      <c r="F429" s="268"/>
      <c r="G429" s="268"/>
      <c r="H429" s="268"/>
      <c r="I429" s="268"/>
      <c r="J429" s="49">
        <v>5</v>
      </c>
      <c r="K429" s="49">
        <v>2</v>
      </c>
      <c r="L429" s="49">
        <v>1</v>
      </c>
      <c r="M429" s="49">
        <v>0</v>
      </c>
      <c r="N429" s="62">
        <f>K429+L429+M429</f>
        <v>3</v>
      </c>
      <c r="O429" s="62">
        <f>P429-N429</f>
        <v>6</v>
      </c>
      <c r="P429" s="62">
        <f>ROUND(PRODUCT(J429,25)/14,0)</f>
        <v>9</v>
      </c>
      <c r="Q429" s="49" t="s">
        <v>32</v>
      </c>
      <c r="R429" s="49"/>
      <c r="S429" s="49"/>
      <c r="T429" s="49" t="s">
        <v>37</v>
      </c>
    </row>
    <row r="430" spans="1:20" hidden="1" x14ac:dyDescent="0.2">
      <c r="A430" s="269" t="s">
        <v>81</v>
      </c>
      <c r="B430" s="270"/>
      <c r="C430" s="270"/>
      <c r="D430" s="270"/>
      <c r="E430" s="270"/>
      <c r="F430" s="270"/>
      <c r="G430" s="270"/>
      <c r="H430" s="270"/>
      <c r="I430" s="270"/>
      <c r="J430" s="270"/>
      <c r="K430" s="270"/>
      <c r="L430" s="270"/>
      <c r="M430" s="270"/>
      <c r="N430" s="270"/>
      <c r="O430" s="270"/>
      <c r="P430" s="270"/>
      <c r="Q430" s="270"/>
      <c r="R430" s="270"/>
      <c r="S430" s="270"/>
      <c r="T430" s="271"/>
    </row>
    <row r="431" spans="1:20" ht="75" hidden="1" customHeight="1" x14ac:dyDescent="0.2">
      <c r="A431" s="61" t="s">
        <v>74</v>
      </c>
      <c r="B431" s="272" t="s">
        <v>126</v>
      </c>
      <c r="C431" s="273"/>
      <c r="D431" s="273"/>
      <c r="E431" s="273"/>
      <c r="F431" s="273"/>
      <c r="G431" s="273"/>
      <c r="H431" s="273"/>
      <c r="I431" s="274"/>
      <c r="J431" s="49">
        <v>5</v>
      </c>
      <c r="K431" s="49">
        <v>2</v>
      </c>
      <c r="L431" s="49">
        <v>1</v>
      </c>
      <c r="M431" s="49">
        <v>0</v>
      </c>
      <c r="N431" s="62">
        <f>K431+L431+M431</f>
        <v>3</v>
      </c>
      <c r="O431" s="62">
        <f>P431-N431</f>
        <v>6</v>
      </c>
      <c r="P431" s="62">
        <f>ROUND(PRODUCT(J431,25)/14,0)</f>
        <v>9</v>
      </c>
      <c r="Q431" s="49" t="s">
        <v>32</v>
      </c>
      <c r="R431" s="49"/>
      <c r="S431" s="49"/>
      <c r="T431" s="49" t="s">
        <v>82</v>
      </c>
    </row>
    <row r="432" spans="1:20" hidden="1" x14ac:dyDescent="0.2">
      <c r="A432" s="61" t="s">
        <v>75</v>
      </c>
      <c r="B432" s="272" t="s">
        <v>127</v>
      </c>
      <c r="C432" s="273"/>
      <c r="D432" s="273"/>
      <c r="E432" s="273"/>
      <c r="F432" s="273"/>
      <c r="G432" s="273"/>
      <c r="H432" s="273"/>
      <c r="I432" s="274"/>
      <c r="J432" s="49">
        <v>5</v>
      </c>
      <c r="K432" s="49">
        <v>1</v>
      </c>
      <c r="L432" s="49">
        <v>2</v>
      </c>
      <c r="M432" s="49">
        <v>0</v>
      </c>
      <c r="N432" s="62">
        <f>K432+L432+M432</f>
        <v>3</v>
      </c>
      <c r="O432" s="62">
        <f>P432-N432</f>
        <v>6</v>
      </c>
      <c r="P432" s="62">
        <f>ROUND(PRODUCT(J432,25)/14,0)</f>
        <v>9</v>
      </c>
      <c r="Q432" s="49" t="s">
        <v>32</v>
      </c>
      <c r="R432" s="49"/>
      <c r="S432" s="49"/>
      <c r="T432" s="49" t="s">
        <v>83</v>
      </c>
    </row>
    <row r="433" spans="1:20" hidden="1" x14ac:dyDescent="0.2">
      <c r="A433" s="269" t="s">
        <v>84</v>
      </c>
      <c r="B433" s="270"/>
      <c r="C433" s="270"/>
      <c r="D433" s="270"/>
      <c r="E433" s="270"/>
      <c r="F433" s="270"/>
      <c r="G433" s="270"/>
      <c r="H433" s="270"/>
      <c r="I433" s="270"/>
      <c r="J433" s="270"/>
      <c r="K433" s="270"/>
      <c r="L433" s="270"/>
      <c r="M433" s="270"/>
      <c r="N433" s="270"/>
      <c r="O433" s="270"/>
      <c r="P433" s="270"/>
      <c r="Q433" s="270"/>
      <c r="R433" s="270"/>
      <c r="S433" s="270"/>
      <c r="T433" s="271"/>
    </row>
    <row r="434" spans="1:20" ht="63" hidden="1" customHeight="1" x14ac:dyDescent="0.2">
      <c r="A434" s="61" t="s">
        <v>85</v>
      </c>
      <c r="B434" s="272" t="s">
        <v>128</v>
      </c>
      <c r="C434" s="273"/>
      <c r="D434" s="273"/>
      <c r="E434" s="273"/>
      <c r="F434" s="273"/>
      <c r="G434" s="273"/>
      <c r="H434" s="273"/>
      <c r="I434" s="274"/>
      <c r="J434" s="49">
        <v>5</v>
      </c>
      <c r="K434" s="49">
        <v>0</v>
      </c>
      <c r="L434" s="49">
        <v>0</v>
      </c>
      <c r="M434" s="49">
        <v>3</v>
      </c>
      <c r="N434" s="62">
        <f>K434+L434+M434</f>
        <v>3</v>
      </c>
      <c r="O434" s="62">
        <f>P434-N434</f>
        <v>6</v>
      </c>
      <c r="P434" s="62">
        <f>ROUND(PRODUCT(J434,25)/14,0)</f>
        <v>9</v>
      </c>
      <c r="Q434" s="49"/>
      <c r="R434" s="49" t="s">
        <v>28</v>
      </c>
      <c r="S434" s="49"/>
      <c r="T434" s="49" t="s">
        <v>82</v>
      </c>
    </row>
    <row r="435" spans="1:20" hidden="1" x14ac:dyDescent="0.2">
      <c r="A435" s="61" t="s">
        <v>86</v>
      </c>
      <c r="B435" s="272" t="s">
        <v>129</v>
      </c>
      <c r="C435" s="273"/>
      <c r="D435" s="273"/>
      <c r="E435" s="273"/>
      <c r="F435" s="273"/>
      <c r="G435" s="273"/>
      <c r="H435" s="273"/>
      <c r="I435" s="274"/>
      <c r="J435" s="49">
        <v>5</v>
      </c>
      <c r="K435" s="49">
        <v>1</v>
      </c>
      <c r="L435" s="49">
        <v>2</v>
      </c>
      <c r="M435" s="49">
        <v>0</v>
      </c>
      <c r="N435" s="62">
        <f>K435+L435+M435</f>
        <v>3</v>
      </c>
      <c r="O435" s="62">
        <f>P435-N435</f>
        <v>6</v>
      </c>
      <c r="P435" s="62">
        <f>ROUND(PRODUCT(J435,25)/14,0)</f>
        <v>9</v>
      </c>
      <c r="Q435" s="49" t="s">
        <v>32</v>
      </c>
      <c r="R435" s="49"/>
      <c r="S435" s="49"/>
      <c r="T435" s="49" t="s">
        <v>83</v>
      </c>
    </row>
    <row r="436" spans="1:20" hidden="1" x14ac:dyDescent="0.2">
      <c r="A436" s="215" t="s">
        <v>87</v>
      </c>
      <c r="B436" s="275"/>
      <c r="C436" s="275"/>
      <c r="D436" s="275"/>
      <c r="E436" s="275"/>
      <c r="F436" s="275"/>
      <c r="G436" s="275"/>
      <c r="H436" s="275"/>
      <c r="I436" s="275"/>
      <c r="J436" s="275"/>
      <c r="K436" s="275"/>
      <c r="L436" s="275"/>
      <c r="M436" s="275"/>
      <c r="N436" s="275"/>
      <c r="O436" s="275"/>
      <c r="P436" s="275"/>
      <c r="Q436" s="275"/>
      <c r="R436" s="275"/>
      <c r="S436" s="275"/>
      <c r="T436" s="276"/>
    </row>
    <row r="437" spans="1:20" ht="33" hidden="1" customHeight="1" x14ac:dyDescent="0.2">
      <c r="A437" s="61"/>
      <c r="B437" s="272" t="s">
        <v>130</v>
      </c>
      <c r="C437" s="273"/>
      <c r="D437" s="273"/>
      <c r="E437" s="273"/>
      <c r="F437" s="273"/>
      <c r="G437" s="273"/>
      <c r="H437" s="273"/>
      <c r="I437" s="274"/>
      <c r="J437" s="49">
        <v>5</v>
      </c>
      <c r="K437" s="49"/>
      <c r="L437" s="49"/>
      <c r="M437" s="49"/>
      <c r="N437" s="62"/>
      <c r="O437" s="62"/>
      <c r="P437" s="62"/>
      <c r="Q437" s="49"/>
      <c r="R437" s="49"/>
      <c r="S437" s="49"/>
      <c r="T437" s="63"/>
    </row>
    <row r="438" spans="1:20" hidden="1" x14ac:dyDescent="0.2">
      <c r="A438" s="277" t="s">
        <v>88</v>
      </c>
      <c r="B438" s="278"/>
      <c r="C438" s="278"/>
      <c r="D438" s="278"/>
      <c r="E438" s="278"/>
      <c r="F438" s="278"/>
      <c r="G438" s="278"/>
      <c r="H438" s="278"/>
      <c r="I438" s="279"/>
      <c r="J438" s="50">
        <f>SUM(J428:J429,J431:J432,J434:J435,J437)</f>
        <v>35</v>
      </c>
      <c r="K438" s="50">
        <f t="shared" ref="K438:P438" si="140">SUM(K428:K429,K431:K432,K434:K435,K437)</f>
        <v>8</v>
      </c>
      <c r="L438" s="50">
        <f t="shared" si="140"/>
        <v>7</v>
      </c>
      <c r="M438" s="50">
        <f t="shared" si="140"/>
        <v>3</v>
      </c>
      <c r="N438" s="50">
        <f t="shared" si="140"/>
        <v>18</v>
      </c>
      <c r="O438" s="50">
        <f t="shared" si="140"/>
        <v>36</v>
      </c>
      <c r="P438" s="50">
        <f t="shared" si="140"/>
        <v>54</v>
      </c>
      <c r="Q438" s="51">
        <f>COUNTIF(Q428:Q429,"E")+COUNTIF(Q431:Q432,"E")+COUNTIF(Q434:Q435,"E")+COUNTIF(Q437,"E")</f>
        <v>5</v>
      </c>
      <c r="R438" s="51">
        <f>COUNTIF(R428:R429,"C")+COUNTIF(R431:R432,"C")+COUNTIF(R434:R435,"C")+COUNTIF(R437,"C")</f>
        <v>1</v>
      </c>
      <c r="S438" s="51">
        <f>COUNTIF(S428:S429,"VP")+COUNTIF(S431:S432,"VP")+COUNTIF(S434:S435,"VP")+COUNTIF(S437,"VP")</f>
        <v>0</v>
      </c>
      <c r="T438" s="52"/>
    </row>
    <row r="439" spans="1:20" hidden="1" x14ac:dyDescent="0.2">
      <c r="A439" s="280" t="s">
        <v>49</v>
      </c>
      <c r="B439" s="281"/>
      <c r="C439" s="281"/>
      <c r="D439" s="281"/>
      <c r="E439" s="281"/>
      <c r="F439" s="281"/>
      <c r="G439" s="281"/>
      <c r="H439" s="281"/>
      <c r="I439" s="281"/>
      <c r="J439" s="282"/>
      <c r="K439" s="50">
        <f>SUM(K428:K429,K431:K432,K434:K435)*14</f>
        <v>112</v>
      </c>
      <c r="L439" s="50">
        <f t="shared" ref="L439:P439" si="141">SUM(L428:L429,L431:L432,L434:L435)*14</f>
        <v>98</v>
      </c>
      <c r="M439" s="50">
        <f t="shared" si="141"/>
        <v>42</v>
      </c>
      <c r="N439" s="50">
        <f t="shared" si="141"/>
        <v>252</v>
      </c>
      <c r="O439" s="50">
        <f t="shared" si="141"/>
        <v>504</v>
      </c>
      <c r="P439" s="50">
        <f t="shared" si="141"/>
        <v>756</v>
      </c>
      <c r="Q439" s="286"/>
      <c r="R439" s="287"/>
      <c r="S439" s="287"/>
      <c r="T439" s="288"/>
    </row>
    <row r="440" spans="1:20" hidden="1" x14ac:dyDescent="0.2">
      <c r="A440" s="283"/>
      <c r="B440" s="284"/>
      <c r="C440" s="284"/>
      <c r="D440" s="284"/>
      <c r="E440" s="284"/>
      <c r="F440" s="284"/>
      <c r="G440" s="284"/>
      <c r="H440" s="284"/>
      <c r="I440" s="284"/>
      <c r="J440" s="285"/>
      <c r="K440" s="292">
        <f>SUM(K439:M439)</f>
        <v>252</v>
      </c>
      <c r="L440" s="293"/>
      <c r="M440" s="294"/>
      <c r="N440" s="292">
        <f>SUM(N439:O439)</f>
        <v>756</v>
      </c>
      <c r="O440" s="293"/>
      <c r="P440" s="294"/>
      <c r="Q440" s="289"/>
      <c r="R440" s="290"/>
      <c r="S440" s="290"/>
      <c r="T440" s="291"/>
    </row>
    <row r="441" spans="1:20" hidden="1" x14ac:dyDescent="0.2"/>
    <row r="442" spans="1:20" hidden="1" x14ac:dyDescent="0.2"/>
    <row r="443" spans="1:20" hidden="1" x14ac:dyDescent="0.2"/>
    <row r="444" spans="1:20" hidden="1" x14ac:dyDescent="0.2"/>
    <row r="445" spans="1:20" hidden="1" x14ac:dyDescent="0.2"/>
    <row r="446" spans="1:20" hidden="1" x14ac:dyDescent="0.2"/>
    <row r="447" spans="1:20" hidden="1" x14ac:dyDescent="0.2"/>
    <row r="448" spans="1:20" hidden="1" x14ac:dyDescent="0.2"/>
    <row r="449" hidden="1" x14ac:dyDescent="0.2"/>
    <row r="450" hidden="1" x14ac:dyDescent="0.2"/>
    <row r="451" hidden="1" x14ac:dyDescent="0.2"/>
    <row r="452" hidden="1" x14ac:dyDescent="0.2"/>
    <row r="453" hidden="1" x14ac:dyDescent="0.2"/>
  </sheetData>
  <sheetProtection formatCells="0" formatRows="0" insertRows="0"/>
  <mergeCells count="550">
    <mergeCell ref="A436:T436"/>
    <mergeCell ref="B437:I437"/>
    <mergeCell ref="A438:I438"/>
    <mergeCell ref="A439:J440"/>
    <mergeCell ref="Q439:T440"/>
    <mergeCell ref="K440:M440"/>
    <mergeCell ref="N440:P440"/>
    <mergeCell ref="A427:T427"/>
    <mergeCell ref="B428:I428"/>
    <mergeCell ref="B429:I429"/>
    <mergeCell ref="A430:T430"/>
    <mergeCell ref="B431:I431"/>
    <mergeCell ref="B432:I432"/>
    <mergeCell ref="A433:T433"/>
    <mergeCell ref="B434:I434"/>
    <mergeCell ref="B435:I435"/>
    <mergeCell ref="A421:T421"/>
    <mergeCell ref="A424:T424"/>
    <mergeCell ref="A425:A426"/>
    <mergeCell ref="B425:I426"/>
    <mergeCell ref="J425:J426"/>
    <mergeCell ref="K425:M425"/>
    <mergeCell ref="N425:P425"/>
    <mergeCell ref="Q425:S425"/>
    <mergeCell ref="T425:T426"/>
    <mergeCell ref="A413:T413"/>
    <mergeCell ref="B414:I414"/>
    <mergeCell ref="A415:I415"/>
    <mergeCell ref="A416:J417"/>
    <mergeCell ref="Q416:T417"/>
    <mergeCell ref="K417:M417"/>
    <mergeCell ref="N417:P417"/>
    <mergeCell ref="A419:T419"/>
    <mergeCell ref="A420:T420"/>
    <mergeCell ref="A404:T404"/>
    <mergeCell ref="B405:I405"/>
    <mergeCell ref="B406:I406"/>
    <mergeCell ref="A407:T407"/>
    <mergeCell ref="B408:I408"/>
    <mergeCell ref="B409:I409"/>
    <mergeCell ref="A410:T410"/>
    <mergeCell ref="B411:I411"/>
    <mergeCell ref="B412:I412"/>
    <mergeCell ref="A393:J394"/>
    <mergeCell ref="Q393:T394"/>
    <mergeCell ref="K394:M394"/>
    <mergeCell ref="N394:P394"/>
    <mergeCell ref="A396:T396"/>
    <mergeCell ref="A397:T397"/>
    <mergeCell ref="A398:T398"/>
    <mergeCell ref="A401:T401"/>
    <mergeCell ref="A402:A403"/>
    <mergeCell ref="B402:I403"/>
    <mergeCell ref="J402:J403"/>
    <mergeCell ref="K402:M402"/>
    <mergeCell ref="N402:P402"/>
    <mergeCell ref="Q402:S402"/>
    <mergeCell ref="T402:T403"/>
    <mergeCell ref="A384:T384"/>
    <mergeCell ref="B385:I385"/>
    <mergeCell ref="B386:I386"/>
    <mergeCell ref="A387:T387"/>
    <mergeCell ref="B388:I388"/>
    <mergeCell ref="B389:I389"/>
    <mergeCell ref="A390:T390"/>
    <mergeCell ref="B391:I391"/>
    <mergeCell ref="A392:I392"/>
    <mergeCell ref="B379:I380"/>
    <mergeCell ref="J379:J380"/>
    <mergeCell ref="K379:M379"/>
    <mergeCell ref="N379:P379"/>
    <mergeCell ref="Q379:S379"/>
    <mergeCell ref="T379:T380"/>
    <mergeCell ref="A381:T381"/>
    <mergeCell ref="B382:I382"/>
    <mergeCell ref="B383:I383"/>
    <mergeCell ref="U375:AB376"/>
    <mergeCell ref="U11:Z14"/>
    <mergeCell ref="U22:AA25"/>
    <mergeCell ref="A376:T376"/>
    <mergeCell ref="B248:I248"/>
    <mergeCell ref="B212:I212"/>
    <mergeCell ref="B213:I213"/>
    <mergeCell ref="B214:I214"/>
    <mergeCell ref="A229:T229"/>
    <mergeCell ref="B232:I232"/>
    <mergeCell ref="B206:I206"/>
    <mergeCell ref="B219:I219"/>
    <mergeCell ref="K196:M196"/>
    <mergeCell ref="N196:P196"/>
    <mergeCell ref="B221:I221"/>
    <mergeCell ref="B207:I207"/>
    <mergeCell ref="B208:I208"/>
    <mergeCell ref="B210:I210"/>
    <mergeCell ref="B211:I211"/>
    <mergeCell ref="B220:I220"/>
    <mergeCell ref="B199:I199"/>
    <mergeCell ref="B200:I200"/>
    <mergeCell ref="B201:I201"/>
    <mergeCell ref="B198:I198"/>
    <mergeCell ref="T196:T197"/>
    <mergeCell ref="B202:I202"/>
    <mergeCell ref="B203:I203"/>
    <mergeCell ref="B204:I204"/>
    <mergeCell ref="B205:I205"/>
    <mergeCell ref="B216:I216"/>
    <mergeCell ref="B217:I217"/>
    <mergeCell ref="B218:I218"/>
    <mergeCell ref="B209:I209"/>
    <mergeCell ref="B72:I73"/>
    <mergeCell ref="B74:I74"/>
    <mergeCell ref="B79:I79"/>
    <mergeCell ref="B84:I84"/>
    <mergeCell ref="A87:T87"/>
    <mergeCell ref="J88:J89"/>
    <mergeCell ref="K88:M88"/>
    <mergeCell ref="N88:P88"/>
    <mergeCell ref="Q88:S88"/>
    <mergeCell ref="A88:A89"/>
    <mergeCell ref="B91:I91"/>
    <mergeCell ref="B96:I96"/>
    <mergeCell ref="B97:I97"/>
    <mergeCell ref="B100:I100"/>
    <mergeCell ref="B98:I98"/>
    <mergeCell ref="B92:I92"/>
    <mergeCell ref="B93:I93"/>
    <mergeCell ref="B94:I94"/>
    <mergeCell ref="B95:I95"/>
    <mergeCell ref="A196:A197"/>
    <mergeCell ref="B196:I197"/>
    <mergeCell ref="J196:J197"/>
    <mergeCell ref="B173:I173"/>
    <mergeCell ref="A72:A73"/>
    <mergeCell ref="A106:T106"/>
    <mergeCell ref="Q196:S196"/>
    <mergeCell ref="B174:I174"/>
    <mergeCell ref="A195:T195"/>
    <mergeCell ref="A194:T194"/>
    <mergeCell ref="B82:I82"/>
    <mergeCell ref="T88:T89"/>
    <mergeCell ref="B80:I80"/>
    <mergeCell ref="B81:I81"/>
    <mergeCell ref="B85:I85"/>
    <mergeCell ref="B88:I89"/>
    <mergeCell ref="B83:I83"/>
    <mergeCell ref="B76:I76"/>
    <mergeCell ref="B77:I77"/>
    <mergeCell ref="B78:I78"/>
    <mergeCell ref="N72:P72"/>
    <mergeCell ref="Q72:S72"/>
    <mergeCell ref="T72:T73"/>
    <mergeCell ref="B90:I90"/>
    <mergeCell ref="B44:I44"/>
    <mergeCell ref="B54:I55"/>
    <mergeCell ref="B45:I45"/>
    <mergeCell ref="B48:I48"/>
    <mergeCell ref="B50:I50"/>
    <mergeCell ref="B60:I60"/>
    <mergeCell ref="A54:A55"/>
    <mergeCell ref="B67:I67"/>
    <mergeCell ref="B58:I58"/>
    <mergeCell ref="B59:I59"/>
    <mergeCell ref="B56:I56"/>
    <mergeCell ref="B57:I57"/>
    <mergeCell ref="B64:I64"/>
    <mergeCell ref="B65:I65"/>
    <mergeCell ref="B61:I61"/>
    <mergeCell ref="B66:I66"/>
    <mergeCell ref="T54:T55"/>
    <mergeCell ref="A53:T53"/>
    <mergeCell ref="J54:J55"/>
    <mergeCell ref="R6:T6"/>
    <mergeCell ref="M8:T11"/>
    <mergeCell ref="A15:K15"/>
    <mergeCell ref="J38:J39"/>
    <mergeCell ref="A37:T37"/>
    <mergeCell ref="M25:T31"/>
    <mergeCell ref="A20:K23"/>
    <mergeCell ref="M21:T23"/>
    <mergeCell ref="I26:K26"/>
    <mergeCell ref="B26:C26"/>
    <mergeCell ref="H26:H27"/>
    <mergeCell ref="A25:G25"/>
    <mergeCell ref="G26:G27"/>
    <mergeCell ref="A13:K13"/>
    <mergeCell ref="A14:K14"/>
    <mergeCell ref="A16:K16"/>
    <mergeCell ref="T38:T39"/>
    <mergeCell ref="N38:P38"/>
    <mergeCell ref="K38:M38"/>
    <mergeCell ref="Q38:S38"/>
    <mergeCell ref="B43:I43"/>
    <mergeCell ref="M18:T18"/>
    <mergeCell ref="M13:T13"/>
    <mergeCell ref="M16:T16"/>
    <mergeCell ref="A11:K11"/>
    <mergeCell ref="A12:K12"/>
    <mergeCell ref="M15:T15"/>
    <mergeCell ref="A38:A39"/>
    <mergeCell ref="A2:K2"/>
    <mergeCell ref="A6:K6"/>
    <mergeCell ref="O5:Q5"/>
    <mergeCell ref="O6:Q6"/>
    <mergeCell ref="O3:Q3"/>
    <mergeCell ref="O4:Q4"/>
    <mergeCell ref="M4:N4"/>
    <mergeCell ref="A10:K10"/>
    <mergeCell ref="M6:N6"/>
    <mergeCell ref="A7:K7"/>
    <mergeCell ref="A8:K8"/>
    <mergeCell ref="A9:K9"/>
    <mergeCell ref="R3:T3"/>
    <mergeCell ref="R4:T4"/>
    <mergeCell ref="R5:T5"/>
    <mergeCell ref="B38:I39"/>
    <mergeCell ref="A1:K1"/>
    <mergeCell ref="A3:K3"/>
    <mergeCell ref="K54:M54"/>
    <mergeCell ref="M19:T19"/>
    <mergeCell ref="B46:I46"/>
    <mergeCell ref="B47:I47"/>
    <mergeCell ref="M1:T1"/>
    <mergeCell ref="M14:T14"/>
    <mergeCell ref="A4:K5"/>
    <mergeCell ref="A35:T35"/>
    <mergeCell ref="A19:K19"/>
    <mergeCell ref="A17:K17"/>
    <mergeCell ref="M3:N3"/>
    <mergeCell ref="M5:N5"/>
    <mergeCell ref="D26:F26"/>
    <mergeCell ref="A18:K18"/>
    <mergeCell ref="N54:P54"/>
    <mergeCell ref="Q54:S54"/>
    <mergeCell ref="B42:I42"/>
    <mergeCell ref="B40:I40"/>
    <mergeCell ref="B41:I41"/>
    <mergeCell ref="B51:I51"/>
    <mergeCell ref="B49:I49"/>
    <mergeCell ref="M17:T17"/>
    <mergeCell ref="A107:A108"/>
    <mergeCell ref="B101:I101"/>
    <mergeCell ref="B62:I62"/>
    <mergeCell ref="B63:I63"/>
    <mergeCell ref="B150:I150"/>
    <mergeCell ref="B149:I149"/>
    <mergeCell ref="B132:I132"/>
    <mergeCell ref="B119:I119"/>
    <mergeCell ref="B131:I131"/>
    <mergeCell ref="B118:I118"/>
    <mergeCell ref="B130:I130"/>
    <mergeCell ref="B120:I120"/>
    <mergeCell ref="B143:I143"/>
    <mergeCell ref="B144:I144"/>
    <mergeCell ref="B136:I136"/>
    <mergeCell ref="A135:T135"/>
    <mergeCell ref="B123:I123"/>
    <mergeCell ref="B134:I134"/>
    <mergeCell ref="B145:I145"/>
    <mergeCell ref="B99:I99"/>
    <mergeCell ref="B75:I75"/>
    <mergeCell ref="A71:T71"/>
    <mergeCell ref="J72:J73"/>
    <mergeCell ref="K72:M72"/>
    <mergeCell ref="Q107:S107"/>
    <mergeCell ref="K157:M157"/>
    <mergeCell ref="N157:P157"/>
    <mergeCell ref="Q156:T157"/>
    <mergeCell ref="A155:I155"/>
    <mergeCell ref="A156:J157"/>
    <mergeCell ref="B117:I117"/>
    <mergeCell ref="T107:T108"/>
    <mergeCell ref="B107:I108"/>
    <mergeCell ref="B151:I151"/>
    <mergeCell ref="B152:I152"/>
    <mergeCell ref="A148:T148"/>
    <mergeCell ref="B121:I121"/>
    <mergeCell ref="B133:I133"/>
    <mergeCell ref="B147:I147"/>
    <mergeCell ref="B153:I153"/>
    <mergeCell ref="B154:I154"/>
    <mergeCell ref="B146:I146"/>
    <mergeCell ref="A109:T109"/>
    <mergeCell ref="A122:T122"/>
    <mergeCell ref="B110:I110"/>
    <mergeCell ref="J107:J108"/>
    <mergeCell ref="K107:M107"/>
    <mergeCell ref="N107:P107"/>
    <mergeCell ref="A230:A231"/>
    <mergeCell ref="B230:I231"/>
    <mergeCell ref="J230:J231"/>
    <mergeCell ref="K230:M230"/>
    <mergeCell ref="T230:T231"/>
    <mergeCell ref="N230:P230"/>
    <mergeCell ref="Q223:T224"/>
    <mergeCell ref="B215:I215"/>
    <mergeCell ref="N224:P224"/>
    <mergeCell ref="K224:M224"/>
    <mergeCell ref="A222:I222"/>
    <mergeCell ref="A223:J224"/>
    <mergeCell ref="B255:I255"/>
    <mergeCell ref="A256:I256"/>
    <mergeCell ref="Q230:S230"/>
    <mergeCell ref="B253:I253"/>
    <mergeCell ref="B254:I254"/>
    <mergeCell ref="B241:I241"/>
    <mergeCell ref="B242:I242"/>
    <mergeCell ref="B243:I243"/>
    <mergeCell ref="B244:I244"/>
    <mergeCell ref="B252:I252"/>
    <mergeCell ref="B250:I250"/>
    <mergeCell ref="B251:I251"/>
    <mergeCell ref="B233:I233"/>
    <mergeCell ref="B235:I235"/>
    <mergeCell ref="B236:I236"/>
    <mergeCell ref="B237:I237"/>
    <mergeCell ref="B238:I238"/>
    <mergeCell ref="B239:I239"/>
    <mergeCell ref="B249:I249"/>
    <mergeCell ref="B245:I245"/>
    <mergeCell ref="B234:I234"/>
    <mergeCell ref="B240:I240"/>
    <mergeCell ref="B246:I246"/>
    <mergeCell ref="B247:I247"/>
    <mergeCell ref="B266:I266"/>
    <mergeCell ref="B267:I267"/>
    <mergeCell ref="B286:I286"/>
    <mergeCell ref="B268:I268"/>
    <mergeCell ref="A257:J258"/>
    <mergeCell ref="A264:A265"/>
    <mergeCell ref="A263:T263"/>
    <mergeCell ref="J264:J265"/>
    <mergeCell ref="K264:M264"/>
    <mergeCell ref="N264:P264"/>
    <mergeCell ref="Q257:T258"/>
    <mergeCell ref="K258:M258"/>
    <mergeCell ref="N258:P258"/>
    <mergeCell ref="B264:I265"/>
    <mergeCell ref="Q264:S264"/>
    <mergeCell ref="T264:T265"/>
    <mergeCell ref="B277:I277"/>
    <mergeCell ref="B278:I278"/>
    <mergeCell ref="B279:I279"/>
    <mergeCell ref="B280:I280"/>
    <mergeCell ref="B289:I289"/>
    <mergeCell ref="B290:I290"/>
    <mergeCell ref="B287:I287"/>
    <mergeCell ref="A292:I292"/>
    <mergeCell ref="K294:M294"/>
    <mergeCell ref="N294:P294"/>
    <mergeCell ref="B270:I270"/>
    <mergeCell ref="B269:I269"/>
    <mergeCell ref="B288:I288"/>
    <mergeCell ref="B285:I285"/>
    <mergeCell ref="B273:I273"/>
    <mergeCell ref="B275:I275"/>
    <mergeCell ref="B276:I276"/>
    <mergeCell ref="B281:I281"/>
    <mergeCell ref="B274:I274"/>
    <mergeCell ref="B282:I282"/>
    <mergeCell ref="B283:I283"/>
    <mergeCell ref="B284:I284"/>
    <mergeCell ref="B271:I271"/>
    <mergeCell ref="B272:I272"/>
    <mergeCell ref="B291:I291"/>
    <mergeCell ref="A334:T334"/>
    <mergeCell ref="A335:A336"/>
    <mergeCell ref="B335:I336"/>
    <mergeCell ref="J335:J336"/>
    <mergeCell ref="K335:M335"/>
    <mergeCell ref="T300:T301"/>
    <mergeCell ref="A299:T299"/>
    <mergeCell ref="A293:J294"/>
    <mergeCell ref="Q293:T294"/>
    <mergeCell ref="N300:P300"/>
    <mergeCell ref="B302:I302"/>
    <mergeCell ref="B303:I303"/>
    <mergeCell ref="B304:I304"/>
    <mergeCell ref="Q300:S300"/>
    <mergeCell ref="A300:A301"/>
    <mergeCell ref="B300:I301"/>
    <mergeCell ref="J300:J301"/>
    <mergeCell ref="K300:M300"/>
    <mergeCell ref="B314:I314"/>
    <mergeCell ref="B315:I315"/>
    <mergeCell ref="B316:I316"/>
    <mergeCell ref="B317:I317"/>
    <mergeCell ref="B325:I325"/>
    <mergeCell ref="B305:I305"/>
    <mergeCell ref="B306:I306"/>
    <mergeCell ref="B307:I307"/>
    <mergeCell ref="B308:I308"/>
    <mergeCell ref="B318:I318"/>
    <mergeCell ref="B319:I319"/>
    <mergeCell ref="B320:I320"/>
    <mergeCell ref="B321:I321"/>
    <mergeCell ref="B309:I309"/>
    <mergeCell ref="B310:I310"/>
    <mergeCell ref="B311:I311"/>
    <mergeCell ref="B312:I312"/>
    <mergeCell ref="B313:I313"/>
    <mergeCell ref="Q329:T330"/>
    <mergeCell ref="K330:M330"/>
    <mergeCell ref="N330:P330"/>
    <mergeCell ref="B322:I322"/>
    <mergeCell ref="B323:I323"/>
    <mergeCell ref="B326:I326"/>
    <mergeCell ref="B327:I327"/>
    <mergeCell ref="A328:I328"/>
    <mergeCell ref="A329:J330"/>
    <mergeCell ref="B324:I324"/>
    <mergeCell ref="N335:P335"/>
    <mergeCell ref="T335:T336"/>
    <mergeCell ref="B337:I337"/>
    <mergeCell ref="B338:I338"/>
    <mergeCell ref="B339:I339"/>
    <mergeCell ref="B351:I351"/>
    <mergeCell ref="B352:I352"/>
    <mergeCell ref="B353:I353"/>
    <mergeCell ref="B342:I342"/>
    <mergeCell ref="B343:I343"/>
    <mergeCell ref="B344:I344"/>
    <mergeCell ref="B350:I350"/>
    <mergeCell ref="Q335:S335"/>
    <mergeCell ref="B345:I345"/>
    <mergeCell ref="A189:I189"/>
    <mergeCell ref="A190:J191"/>
    <mergeCell ref="Q190:T191"/>
    <mergeCell ref="K191:M191"/>
    <mergeCell ref="N191:P191"/>
    <mergeCell ref="B179:I179"/>
    <mergeCell ref="B180:I180"/>
    <mergeCell ref="B181:I181"/>
    <mergeCell ref="B184:I184"/>
    <mergeCell ref="B185:I185"/>
    <mergeCell ref="A182:T182"/>
    <mergeCell ref="B183:I183"/>
    <mergeCell ref="B186:I186"/>
    <mergeCell ref="B187:I187"/>
    <mergeCell ref="B188:I188"/>
    <mergeCell ref="B177:I177"/>
    <mergeCell ref="B170:I170"/>
    <mergeCell ref="B167:I167"/>
    <mergeCell ref="B172:I172"/>
    <mergeCell ref="A160:T160"/>
    <mergeCell ref="A161:A162"/>
    <mergeCell ref="B161:I162"/>
    <mergeCell ref="J161:J162"/>
    <mergeCell ref="K161:M161"/>
    <mergeCell ref="N161:P161"/>
    <mergeCell ref="Q161:S161"/>
    <mergeCell ref="T161:T162"/>
    <mergeCell ref="A163:T163"/>
    <mergeCell ref="B171:I171"/>
    <mergeCell ref="A169:T169"/>
    <mergeCell ref="A175:T175"/>
    <mergeCell ref="B178:I178"/>
    <mergeCell ref="B168:I168"/>
    <mergeCell ref="B165:I165"/>
    <mergeCell ref="B164:I164"/>
    <mergeCell ref="B166:I166"/>
    <mergeCell ref="A369:A370"/>
    <mergeCell ref="B369:G370"/>
    <mergeCell ref="H369:I370"/>
    <mergeCell ref="J369:O369"/>
    <mergeCell ref="B346:I346"/>
    <mergeCell ref="B347:I347"/>
    <mergeCell ref="B340:I340"/>
    <mergeCell ref="B341:I341"/>
    <mergeCell ref="B348:I348"/>
    <mergeCell ref="B349:I349"/>
    <mergeCell ref="B354:I354"/>
    <mergeCell ref="B355:I355"/>
    <mergeCell ref="B356:I356"/>
    <mergeCell ref="B357:I357"/>
    <mergeCell ref="B358:I358"/>
    <mergeCell ref="B359:I359"/>
    <mergeCell ref="B360:I360"/>
    <mergeCell ref="A361:I361"/>
    <mergeCell ref="B176:I176"/>
    <mergeCell ref="P369:Q370"/>
    <mergeCell ref="R369:T369"/>
    <mergeCell ref="J370:K370"/>
    <mergeCell ref="L370:M370"/>
    <mergeCell ref="N370:O370"/>
    <mergeCell ref="S370:T370"/>
    <mergeCell ref="K363:M363"/>
    <mergeCell ref="N363:P363"/>
    <mergeCell ref="A362:J363"/>
    <mergeCell ref="Q362:T363"/>
    <mergeCell ref="A368:B368"/>
    <mergeCell ref="L373:M373"/>
    <mergeCell ref="N373:O373"/>
    <mergeCell ref="P373:Q373"/>
    <mergeCell ref="S373:T373"/>
    <mergeCell ref="B371:G371"/>
    <mergeCell ref="H371:I371"/>
    <mergeCell ref="J371:K371"/>
    <mergeCell ref="L371:M371"/>
    <mergeCell ref="N371:O371"/>
    <mergeCell ref="P371:Q371"/>
    <mergeCell ref="S371:T371"/>
    <mergeCell ref="B372:G372"/>
    <mergeCell ref="H372:I372"/>
    <mergeCell ref="J372:K372"/>
    <mergeCell ref="L372:M372"/>
    <mergeCell ref="N372:O372"/>
    <mergeCell ref="P372:Q372"/>
    <mergeCell ref="S372:T372"/>
    <mergeCell ref="U377:AH377"/>
    <mergeCell ref="U378:AA379"/>
    <mergeCell ref="AB378:AH379"/>
    <mergeCell ref="A378:T378"/>
    <mergeCell ref="A379:A380"/>
    <mergeCell ref="U101:W101"/>
    <mergeCell ref="U372:X372"/>
    <mergeCell ref="U3:X3"/>
    <mergeCell ref="U4:X4"/>
    <mergeCell ref="U5:X5"/>
    <mergeCell ref="U6:X6"/>
    <mergeCell ref="U28:V28"/>
    <mergeCell ref="U29:V29"/>
    <mergeCell ref="U51:W51"/>
    <mergeCell ref="U67:W67"/>
    <mergeCell ref="U85:W85"/>
    <mergeCell ref="U17:Z19"/>
    <mergeCell ref="U110:Y120"/>
    <mergeCell ref="U122:Y135"/>
    <mergeCell ref="U164:Z171"/>
    <mergeCell ref="U26:AA27"/>
    <mergeCell ref="A373:G373"/>
    <mergeCell ref="H373:I373"/>
    <mergeCell ref="J373:K373"/>
    <mergeCell ref="B111:I111"/>
    <mergeCell ref="B112:I112"/>
    <mergeCell ref="B113:I113"/>
    <mergeCell ref="B114:I114"/>
    <mergeCell ref="B115:I115"/>
    <mergeCell ref="B116:I116"/>
    <mergeCell ref="B124:I124"/>
    <mergeCell ref="B125:I125"/>
    <mergeCell ref="B126:I126"/>
    <mergeCell ref="B127:I127"/>
    <mergeCell ref="B128:I128"/>
    <mergeCell ref="B129:I129"/>
    <mergeCell ref="B137:I137"/>
    <mergeCell ref="B138:I138"/>
    <mergeCell ref="B139:I139"/>
    <mergeCell ref="B140:I140"/>
    <mergeCell ref="B141:I141"/>
    <mergeCell ref="B142:I142"/>
  </mergeCells>
  <phoneticPr fontId="6" type="noConversion"/>
  <conditionalFormatting sqref="U3:U6 U28:U29 U372">
    <cfRule type="cellIs" dxfId="23" priority="47" operator="equal">
      <formula>"E bine"</formula>
    </cfRule>
  </conditionalFormatting>
  <conditionalFormatting sqref="U3:U6 U28:U29 U372">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3:V6 U28:V29 U372:V372">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8:V29 U372:X372">
    <cfRule type="cellIs" dxfId="11" priority="24" operator="equal">
      <formula>"Corect"</formula>
    </cfRule>
  </conditionalFormatting>
  <conditionalFormatting sqref="U28:V28">
    <cfRule type="cellIs" dxfId="10" priority="23" operator="equal">
      <formula>"Correct"</formula>
    </cfRule>
  </conditionalFormatting>
  <conditionalFormatting sqref="U51:W51 U67:W67 U85:W85 U101:W101">
    <cfRule type="cellIs" dxfId="9" priority="20" operator="equal">
      <formula>"E trebuie să fie cel puțin egal cu C+VP"</formula>
    </cfRule>
    <cfRule type="cellIs" dxfId="8" priority="21" operator="equal">
      <formula>"Corect"</formula>
    </cfRule>
  </conditionalFormatting>
  <conditionalFormatting sqref="U372:V372">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count="5">
    <dataValidation type="list" allowBlank="1" showInputMessage="1" showErrorMessage="1" sqref="R90:R100 R74:R84 R123:R134 R40:R50 R176:R181 R110:R121 R56:R66 R170:R174 R136:R147 R183:R188 R149:R154 R164:R168 R385:R386 R388:R389 R382:R383 R391 R408:R409 R411:R412 R405:R406 R414 R431:R432 R434:R435 R428:R429 R437">
      <formula1>$R$39</formula1>
    </dataValidation>
    <dataValidation type="list" allowBlank="1" showInputMessage="1" showErrorMessage="1" sqref="Q90:Q100 Q74:Q84 Q123:Q134 Q40:Q50 Q176:Q181 Q110:Q121 Q56:Q66 Q170:Q174 Q136:Q147 Q183:Q188 Q149:Q154 Q164:Q168 Q385:Q386 Q388:Q389 Q382:Q383 Q391 Q408:Q409 Q411:Q412 Q405:Q406 Q414 Q431:Q432 Q434:Q435 Q428:Q429 Q437">
      <formula1>$Q$39</formula1>
    </dataValidation>
    <dataValidation type="list" allowBlank="1" showInputMessage="1" showErrorMessage="1" sqref="S149:S154 S90:S100 S40:S50 S136:S147 S176:S181 S110:S121 S123:S134 S56:S66 S74:S84 S183:S188 S164:S168 S170:S174 S385:S386 S388:S389 S382:S383 S391 S408:S409 S411:S412 S405:S406 S414 S431:S432 S434:S435 S428:S429 S437">
      <formula1>$S$39</formula1>
    </dataValidation>
    <dataValidation type="list" allowBlank="1" showInputMessage="1" showErrorMessage="1" sqref="T170:T174 T198:T221 T164:T168 T149:T154 T74:T84 T40:T50 T136:T147 T123:T134 T176:T181 T110:T121 T56:T66 T90:T100 T183:T188 T232:T255 T266:T291 T337:T360 T302:T327">
      <formula1>$O$36:$S$36</formula1>
    </dataValidation>
    <dataValidation type="list" allowBlank="1" showInputMessage="1" showErrorMessage="1" sqref="B198:I221 B266:I291 B302:I327 B232:I255 B337:I360">
      <formula1>$B$38:$B$188</formula1>
    </dataValidation>
  </dataValidations>
  <pageMargins left="0.7" right="0.7" top="0.75" bottom="0.75" header="0.3" footer="0.3"/>
  <pageSetup paperSize="9" orientation="landscape" blackAndWhite="1" r:id="rId1"/>
  <headerFooter>
    <oddHeader>&amp;R&amp;P</oddHeader>
    <oddFooter>&amp;LRECTOR,
Acad.Prof.univ.dr. Ioan Aurel POP&amp;CDECAN,
Prof.univ.dr. Corin Braga&amp;RDIRECTOR DE DEPARTAMENT,
Conf.univ.dr. Rareș Moldovan</oddFooter>
  </headerFooter>
  <rowBreaks count="8" manualBreakCount="8">
    <brk id="33" max="16383" man="1"/>
    <brk id="68" max="16383" man="1"/>
    <brk id="102" max="16383" man="1"/>
    <brk id="121" max="16383" man="1"/>
    <brk id="134" max="16383" man="1"/>
    <brk id="297" max="16383" man="1"/>
    <brk id="331" max="16383" man="1"/>
    <brk id="374" max="16383" man="1"/>
  </rowBreaks>
  <ignoredErrors>
    <ignoredError sqref="Q51" formula="1"/>
    <ignoredError sqref="K157"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9E1124D9-2682-415D-BFF5-CA30DF04D5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2020-02-19T07:29:42Z</cp:lastPrinted>
  <dcterms:created xsi:type="dcterms:W3CDTF">2013-06-27T08:19:59Z</dcterms:created>
  <dcterms:modified xsi:type="dcterms:W3CDTF">2020-03-18T11:42:01Z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